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Kalinina_ov\Desktop\Оксана\Конкурс\Иркутское отделение\2025\Ремонт\Аукцион\"/>
    </mc:Choice>
  </mc:AlternateContent>
  <xr:revisionPtr revIDLastSave="0" documentId="13_ncr:1_{E1807D12-C24C-4FEA-B7F3-DD5603DB2DC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" sheetId="4" r:id="rId1"/>
  </sheets>
  <definedNames>
    <definedName name="_xlnm._FilterDatabase" localSheetId="0" hidden="1">'1'!$A$239:$U$674</definedName>
    <definedName name="_xlnm.Print_Area" localSheetId="0">'1'!$A$1:$L$678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7" i="4" l="1"/>
  <c r="K554" i="4"/>
  <c r="K126" i="4" l="1"/>
  <c r="K61" i="4" l="1"/>
  <c r="D16" i="4"/>
  <c r="D21" i="4"/>
  <c r="D17" i="4" l="1"/>
  <c r="K131" i="4" l="1"/>
  <c r="D130" i="4"/>
  <c r="D48" i="4"/>
  <c r="G48" i="4" s="1"/>
  <c r="D56" i="4" s="1"/>
  <c r="K56" i="4" s="1"/>
  <c r="K36" i="4"/>
  <c r="K37" i="4"/>
  <c r="G37" i="4"/>
  <c r="G49" i="4"/>
  <c r="K47" i="4"/>
  <c r="G44" i="4"/>
  <c r="G43" i="4"/>
  <c r="G39" i="4"/>
  <c r="G38" i="4"/>
  <c r="G41" i="4"/>
  <c r="G40" i="4"/>
  <c r="G36" i="4"/>
  <c r="D34" i="4"/>
  <c r="D128" i="4"/>
  <c r="D129" i="4" s="1"/>
  <c r="K124" i="4"/>
  <c r="K123" i="4"/>
  <c r="D132" i="4"/>
  <c r="D133" i="4"/>
  <c r="K120" i="4"/>
  <c r="K119" i="4"/>
  <c r="K122" i="4"/>
  <c r="K127" i="4"/>
  <c r="D114" i="4"/>
  <c r="D115" i="4"/>
  <c r="G115" i="4" s="1"/>
  <c r="D30" i="4"/>
  <c r="D31" i="4" s="1"/>
  <c r="K125" i="4"/>
  <c r="D125" i="4" s="1"/>
  <c r="K79" i="4"/>
  <c r="K78" i="4"/>
  <c r="K77" i="4"/>
  <c r="K76" i="4"/>
  <c r="K75" i="4"/>
  <c r="K74" i="4"/>
  <c r="D32" i="4"/>
  <c r="D89" i="4"/>
  <c r="D88" i="4"/>
  <c r="D82" i="4"/>
  <c r="D71" i="4"/>
  <c r="D72" i="4" s="1"/>
  <c r="D67" i="4"/>
  <c r="D66" i="4"/>
  <c r="D65" i="4"/>
  <c r="D68" i="4" s="1"/>
  <c r="G68" i="4" s="1"/>
  <c r="G104" i="4"/>
  <c r="D96" i="4"/>
  <c r="D95" i="4"/>
  <c r="D92" i="4"/>
  <c r="D109" i="4"/>
  <c r="D110" i="4" s="1"/>
  <c r="D111" i="4" s="1"/>
  <c r="D60" i="4"/>
  <c r="D59" i="4"/>
  <c r="D28" i="4"/>
  <c r="D26" i="4"/>
  <c r="D27" i="4" s="1"/>
  <c r="D19" i="4"/>
  <c r="D12" i="4"/>
  <c r="D15" i="4"/>
  <c r="D14" i="4"/>
  <c r="G11" i="4"/>
  <c r="D11" i="4"/>
  <c r="K508" i="4"/>
  <c r="K507" i="4"/>
  <c r="K497" i="4"/>
  <c r="K555" i="4"/>
  <c r="K463" i="4"/>
  <c r="K462" i="4"/>
  <c r="K452" i="4"/>
  <c r="K450" i="4"/>
  <c r="K428" i="4"/>
  <c r="K426" i="4"/>
  <c r="K437" i="4"/>
  <c r="K435" i="4"/>
  <c r="K395" i="4"/>
  <c r="K394" i="4"/>
  <c r="K393" i="4"/>
  <c r="G392" i="4"/>
  <c r="K392" i="4" s="1"/>
  <c r="K388" i="4"/>
  <c r="K386" i="4"/>
  <c r="K382" i="4"/>
  <c r="K378" i="4"/>
  <c r="K376" i="4"/>
  <c r="K372" i="4"/>
  <c r="K368" i="4"/>
  <c r="K366" i="4"/>
  <c r="K361" i="4"/>
  <c r="K360" i="4"/>
  <c r="K359" i="4"/>
  <c r="G358" i="4"/>
  <c r="K354" i="4"/>
  <c r="K353" i="4"/>
  <c r="K250" i="4"/>
  <c r="K249" i="4"/>
  <c r="K248" i="4"/>
  <c r="K243" i="4"/>
  <c r="K349" i="4"/>
  <c r="K348" i="4"/>
  <c r="K347" i="4"/>
  <c r="G346" i="4"/>
  <c r="K346" i="4" s="1"/>
  <c r="K341" i="4"/>
  <c r="K339" i="4"/>
  <c r="K334" i="4"/>
  <c r="K333" i="4"/>
  <c r="K332" i="4"/>
  <c r="G331" i="4"/>
  <c r="K331" i="4" s="1"/>
  <c r="K322" i="4"/>
  <c r="K321" i="4"/>
  <c r="K320" i="4"/>
  <c r="G319" i="4"/>
  <c r="K319" i="4" s="1"/>
  <c r="K314" i="4"/>
  <c r="K310" i="4"/>
  <c r="K309" i="4"/>
  <c r="K308" i="4"/>
  <c r="G307" i="4"/>
  <c r="K307" i="4" s="1"/>
  <c r="K305" i="4"/>
  <c r="K304" i="4"/>
  <c r="K303" i="4"/>
  <c r="G302" i="4"/>
  <c r="K302" i="4" s="1"/>
  <c r="K298" i="4"/>
  <c r="K297" i="4"/>
  <c r="K296" i="4"/>
  <c r="K295" i="4"/>
  <c r="K290" i="4"/>
  <c r="G288" i="4"/>
  <c r="K288" i="4" s="1"/>
  <c r="K263" i="4"/>
  <c r="K262" i="4"/>
  <c r="K261" i="4"/>
  <c r="K273" i="4"/>
  <c r="K275" i="4"/>
  <c r="K274" i="4"/>
  <c r="D161" i="4"/>
  <c r="D162" i="4" s="1"/>
  <c r="D163" i="4" s="1"/>
  <c r="G286" i="4"/>
  <c r="K286" i="4" s="1"/>
  <c r="K282" i="4"/>
  <c r="K280" i="4"/>
  <c r="G272" i="4"/>
  <c r="K268" i="4"/>
  <c r="K267" i="4"/>
  <c r="G260" i="4"/>
  <c r="K260" i="4" s="1"/>
  <c r="K256" i="4"/>
  <c r="K254" i="4"/>
  <c r="K242" i="4"/>
  <c r="M240" i="4" s="1"/>
  <c r="K241" i="4"/>
  <c r="G241" i="4"/>
  <c r="K659" i="4"/>
  <c r="K658" i="4"/>
  <c r="D141" i="4"/>
  <c r="D142" i="4" s="1"/>
  <c r="D143" i="4" s="1"/>
  <c r="D144" i="4" s="1"/>
  <c r="D145" i="4" s="1"/>
  <c r="D119" i="4" l="1"/>
  <c r="D50" i="4"/>
  <c r="K115" i="4"/>
  <c r="D74" i="4"/>
  <c r="D23" i="4"/>
  <c r="D24" i="4" s="1"/>
  <c r="G19" i="4"/>
  <c r="G17" i="4"/>
  <c r="D90" i="4"/>
  <c r="D91" i="4" s="1"/>
  <c r="D169" i="4"/>
  <c r="D170" i="4" s="1"/>
  <c r="D171" i="4" s="1"/>
  <c r="D165" i="4"/>
  <c r="D166" i="4" s="1"/>
  <c r="D167" i="4" s="1"/>
  <c r="D158" i="4"/>
  <c r="D159" i="4" s="1"/>
  <c r="D153" i="4"/>
  <c r="D154" i="4" s="1"/>
  <c r="D155" i="4" s="1"/>
  <c r="D156" i="4" s="1"/>
  <c r="D157" i="4" s="1"/>
  <c r="D148" i="4"/>
  <c r="D149" i="4" s="1"/>
  <c r="D150" i="4" l="1"/>
  <c r="D151" i="4" s="1"/>
  <c r="G109" i="4" l="1"/>
  <c r="D106" i="4"/>
  <c r="K106" i="4" s="1"/>
  <c r="K107" i="4" s="1"/>
  <c r="D105" i="4" l="1"/>
</calcChain>
</file>

<file path=xl/sharedStrings.xml><?xml version="1.0" encoding="utf-8"?>
<sst xmlns="http://schemas.openxmlformats.org/spreadsheetml/2006/main" count="5073" uniqueCount="655">
  <si>
    <t>Наименование работ</t>
  </si>
  <si>
    <t>Кол-во</t>
  </si>
  <si>
    <t>Наименование</t>
  </si>
  <si>
    <t>Демонтируемый материал</t>
  </si>
  <si>
    <t>Ед. изм.</t>
  </si>
  <si>
    <t>м2</t>
  </si>
  <si>
    <t>Ед. изм</t>
  </si>
  <si>
    <t>Потребность в основных материалах</t>
  </si>
  <si>
    <t>Использование</t>
  </si>
  <si>
    <t>3</t>
  </si>
  <si>
    <t>Поставщик</t>
  </si>
  <si>
    <t>УТВЕРЖДАЮ:</t>
  </si>
  <si>
    <t>____________________О.Н. Герасименко</t>
  </si>
  <si>
    <t>Производство ремонтно-строительных работ осуществляется в помещениях эксплуатируемого объекта без остановки рабочего процесса предприятия, при этом: в зоне производства ремонтно-строительных работ имеются мебель и иные загромождающие помещения предметы. Стесненность 1,35 ( коэффициент доплат к стоимости работ согласно общих частей СНИП)</t>
  </si>
  <si>
    <t>Начальник ОКСиКР ООО "Иркутскэнергосбыт"_____________Е.Л. Баженов</t>
  </si>
  <si>
    <t>Главный инженер ООО "Иркутскэнергосбыт"</t>
  </si>
  <si>
    <t>Резиновая плитка 500х500 толщиной 20 мм черный</t>
  </si>
  <si>
    <t>Клей полиуретановый двухкомпонентный полиуретановый для рулонных покрытий</t>
  </si>
  <si>
    <t>Шлифовка и обеспыливание поверхности</t>
  </si>
  <si>
    <t>шт</t>
  </si>
  <si>
    <t>кг</t>
  </si>
  <si>
    <t>Монтаж резинового покрытия пола в тамбуре</t>
  </si>
  <si>
    <t>Демонтаж резинового покрытия пола в тамбуре</t>
  </si>
  <si>
    <t>Резинопол</t>
  </si>
  <si>
    <t>Монтаж резинового покрытия пола пандуса</t>
  </si>
  <si>
    <t>Демонтаж резинового покрытия пола пандуса</t>
  </si>
  <si>
    <t>м.п.</t>
  </si>
  <si>
    <t>п/исп.</t>
  </si>
  <si>
    <t>подрядчик</t>
  </si>
  <si>
    <t>стр. мусор</t>
  </si>
  <si>
    <t>Изготовление и монтаж покрытия парапета шириной 0,9м из оцинкованной окрашенной стали толщ. 0,7 мм</t>
  </si>
  <si>
    <t>24,8</t>
  </si>
  <si>
    <t>Сталь листовая оцинкованная окрашенная толщ. 0,7 мм</t>
  </si>
  <si>
    <t>180</t>
  </si>
  <si>
    <t>Саморез кровельный</t>
  </si>
  <si>
    <t>208</t>
  </si>
  <si>
    <t>Демонтаж и монтаж бокового элемента карниза из профлиста</t>
  </si>
  <si>
    <t>0,22</t>
  </si>
  <si>
    <t>Профлист</t>
  </si>
  <si>
    <t>п/исп</t>
  </si>
  <si>
    <t>Изготовление и монтаж оцинкованных элементов карниза шириной 0,4м из оцинкованной окрашенной стали толщ. 0,7 мм</t>
  </si>
  <si>
    <t>0,8</t>
  </si>
  <si>
    <t>4,5</t>
  </si>
  <si>
    <t>24</t>
  </si>
  <si>
    <t>Прочие работы</t>
  </si>
  <si>
    <t>Работа с автовышки</t>
  </si>
  <si>
    <t>ч</t>
  </si>
  <si>
    <t>Перенос мебели</t>
  </si>
  <si>
    <t>Влажная уборка помещений</t>
  </si>
  <si>
    <t>Очистка помещений от строительного мусора с затариванием в мешки</t>
  </si>
  <si>
    <t>тн</t>
  </si>
  <si>
    <t>Погрузка строительного мусора в автосамосвалы и вывозка на расстояние до 15 км</t>
  </si>
  <si>
    <t>Лом бетона</t>
  </si>
  <si>
    <t>м3</t>
  </si>
  <si>
    <t>Устройство основания из ПГС с послойным уплотнением вибротрамбовками толщ.100мм</t>
  </si>
  <si>
    <t>ПГС</t>
  </si>
  <si>
    <t>норма</t>
  </si>
  <si>
    <t>Бетон М200</t>
  </si>
  <si>
    <t>Сетка сварная 100*100*5</t>
  </si>
  <si>
    <t>Разборка покрытий и оснований: асфальтобетонных с помощью молотков отбойных</t>
  </si>
  <si>
    <t>Лом асфальтобетона</t>
  </si>
  <si>
    <t>т</t>
  </si>
  <si>
    <t>м</t>
  </si>
  <si>
    <t>Разборка бортовых камней: на щебеночном основании (поребриков)</t>
  </si>
  <si>
    <t>Разборка покрытий и оснований: бетонных с помощью молотков отбойных толщ.100мм</t>
  </si>
  <si>
    <t>Металлолом</t>
  </si>
  <si>
    <t>Разборка облицовки вентилируемого фасада</t>
  </si>
  <si>
    <t>Разборка металлического каркаса вентилируемого фасада</t>
  </si>
  <si>
    <t>Монтаж облицовки вентилируемого фасада</t>
  </si>
  <si>
    <t>Монтаж металлического каркаса вентилируемого фасада</t>
  </si>
  <si>
    <t>Фасадная панель</t>
  </si>
  <si>
    <t>Металл.каркас</t>
  </si>
  <si>
    <t>Грунтование грунтовкой ГФ-021 на 2 раза</t>
  </si>
  <si>
    <t>Грунтовка ГФ-021</t>
  </si>
  <si>
    <t>Покраска краской ПФ на 2 раза</t>
  </si>
  <si>
    <t>Краска ПФ</t>
  </si>
  <si>
    <t>Изготовление и монтаж металлоконструкций облицовки приямков.</t>
  </si>
  <si>
    <t>Изготовление  и монтаж крышек приямков из оргстекла</t>
  </si>
  <si>
    <t>Кровельные работы</t>
  </si>
  <si>
    <t>Устройство бетонной отмостки толщиной 100мм c монтажом и демонтажом опалубки</t>
  </si>
  <si>
    <t>Входная группа</t>
  </si>
  <si>
    <t>Разборка примыкания к стене шир.300мм</t>
  </si>
  <si>
    <t>Рытье ям вручную для установки стоек и столбов 500х500х500 - 2 шт</t>
  </si>
  <si>
    <t>Изготовление и монтаж закладных деталей</t>
  </si>
  <si>
    <t xml:space="preserve">Пластина металлическая 200х200х3 мм (11 шт)                             </t>
  </si>
  <si>
    <t>Арматура 10 АIII</t>
  </si>
  <si>
    <t>Бетонирование фундамента под стойки крыльца</t>
  </si>
  <si>
    <t xml:space="preserve">Бетон В15 (М200)                                       </t>
  </si>
  <si>
    <t>Разборка кровли из профлиста.</t>
  </si>
  <si>
    <t>м.п</t>
  </si>
  <si>
    <t>Сталь оцинкованная</t>
  </si>
  <si>
    <t>Разборка облицовки парапета</t>
  </si>
  <si>
    <t>Устройство потолка из профлиста</t>
  </si>
  <si>
    <t>Разборка потолка из профлиста</t>
  </si>
  <si>
    <t xml:space="preserve">Профлист С10 </t>
  </si>
  <si>
    <t>Разборка кровли из оцинкованного листа.</t>
  </si>
  <si>
    <t>Лист оцинкованный</t>
  </si>
  <si>
    <t>Разборка металлических конструкций навеса</t>
  </si>
  <si>
    <t>Металлические конструкции</t>
  </si>
  <si>
    <t>120</t>
  </si>
  <si>
    <t>Труба профильная 100*100*5</t>
  </si>
  <si>
    <t>Швеллер стальной горячекатанный 14П</t>
  </si>
  <si>
    <t>м/кг</t>
  </si>
  <si>
    <t xml:space="preserve">Лист стальной 200х200х5 мм (13 шт)                             </t>
  </si>
  <si>
    <t>Труба профильная 40х40х3</t>
  </si>
  <si>
    <t>Труба профильная 20х40х2</t>
  </si>
  <si>
    <t>Уголок 50х50х5</t>
  </si>
  <si>
    <t>Окраска металлоконструкций на 2 раза</t>
  </si>
  <si>
    <t>Монтаж водосточного желоба</t>
  </si>
  <si>
    <t>Монтаж водосточной трубы</t>
  </si>
  <si>
    <t>Устройство кровли из профлиста</t>
  </si>
  <si>
    <t>Профлист С21 0,7мм</t>
  </si>
  <si>
    <t>Облицовка парапета профлистом</t>
  </si>
  <si>
    <t>Профиль 60*27</t>
  </si>
  <si>
    <t>Монтаж уголка из оцинкованной стали</t>
  </si>
  <si>
    <t>Монтаж светильников наружных работ</t>
  </si>
  <si>
    <t>Светильник настенно-потолочный светодиодный Inspire 20 Вт IP65 круг нейтральный белый свет цвет белый</t>
  </si>
  <si>
    <t>Прокладка кабеля в гофре</t>
  </si>
  <si>
    <t>Кабель ВВГ3*1,5</t>
  </si>
  <si>
    <t>Гофра 20</t>
  </si>
  <si>
    <t>Прокладка кабеля в кабель канале</t>
  </si>
  <si>
    <t>Кабель-канал 10*20</t>
  </si>
  <si>
    <t>Установка выключателя</t>
  </si>
  <si>
    <t>Выключатель накладной</t>
  </si>
  <si>
    <t>Монтаж примыкания к стене шир.300мм</t>
  </si>
  <si>
    <t xml:space="preserve">Демонтаж кабеля </t>
  </si>
  <si>
    <t>Демонтаж светильников наружных работ</t>
  </si>
  <si>
    <t>Светильник наружный</t>
  </si>
  <si>
    <t>Запасной выход</t>
  </si>
  <si>
    <t>Демонтаж деревянных конструкций лестницы и навеса</t>
  </si>
  <si>
    <t>Деревянные конструкции</t>
  </si>
  <si>
    <t>Изготовление и монтаж металлоконструкций лестницы с навесом.</t>
  </si>
  <si>
    <t>Монтаж козырька из профлиста</t>
  </si>
  <si>
    <t>Укладка плитки ступеней и площадки</t>
  </si>
  <si>
    <t>Плитка тротуарная 300х300х50</t>
  </si>
  <si>
    <t>Пандус</t>
  </si>
  <si>
    <t>Тамбур</t>
  </si>
  <si>
    <t>Ремонт отмостки и приямков</t>
  </si>
  <si>
    <t>Утепление стен</t>
  </si>
  <si>
    <t>Утепление стен минплитой толщиной 100мм</t>
  </si>
  <si>
    <t>Минплита для утепления наружных стен толщ.100мм</t>
  </si>
  <si>
    <t>Отделочные работы</t>
  </si>
  <si>
    <t>Цокольный этаж</t>
  </si>
  <si>
    <t>Оштукатуривание откосов ц/п раствором М100</t>
  </si>
  <si>
    <t>Раствор ц/п М100</t>
  </si>
  <si>
    <t>Грунтование стен на 2 раза</t>
  </si>
  <si>
    <t>Грунтовка глубокого проникновения для наружных и внутренних работ акриловая</t>
  </si>
  <si>
    <t>Шпаклевка для внутренних работ</t>
  </si>
  <si>
    <t>Окраска откосов краской ВД за 2 раза</t>
  </si>
  <si>
    <t xml:space="preserve">Краска ВД-АК (цвет согласовать с заказчиком)                           </t>
  </si>
  <si>
    <t>Грунтование откосов на 2 раза</t>
  </si>
  <si>
    <t xml:space="preserve">Шпатлевание откосов за 2 раза </t>
  </si>
  <si>
    <t>Снятие старой краски со стен</t>
  </si>
  <si>
    <t>Раствор ц/п</t>
  </si>
  <si>
    <t>Антигрибковая обработка стен</t>
  </si>
  <si>
    <t>Антигрибковая пропитка</t>
  </si>
  <si>
    <t>Грунтование стен на 1 раза</t>
  </si>
  <si>
    <t>Шпатлевание стен на 2 раза</t>
  </si>
  <si>
    <t>Грунтование стен за 1 раз</t>
  </si>
  <si>
    <t>Окраска стен краской ВД за 2 раза</t>
  </si>
  <si>
    <t>Штукатурка стен толщиной 20мм</t>
  </si>
  <si>
    <t>Разборка штукатурки стен толщиной 20мм</t>
  </si>
  <si>
    <t>Снятие старой краски с потолка</t>
  </si>
  <si>
    <t>Грунтование потолка на 2 раза</t>
  </si>
  <si>
    <t>Шпатлевание потолка на 2 раза</t>
  </si>
  <si>
    <t>Окраска потолка краской ВД за 2 раза</t>
  </si>
  <si>
    <t xml:space="preserve">Краска ВД-АК (цвет белый)                           </t>
  </si>
  <si>
    <t>1 этаж</t>
  </si>
  <si>
    <t>Подрядчик</t>
  </si>
  <si>
    <t>Оклейка стен обоями с окраской (+проёмы)</t>
  </si>
  <si>
    <t>Обои флизелиновые текстурные</t>
  </si>
  <si>
    <t>Снятие обоев</t>
  </si>
  <si>
    <t>Обои</t>
  </si>
  <si>
    <t xml:space="preserve">Шпатлевание стен за 2 раза </t>
  </si>
  <si>
    <t>3 этаж</t>
  </si>
  <si>
    <t>Установка порожка металлического (стыки линолеума).</t>
  </si>
  <si>
    <t>Замена плит потолочных</t>
  </si>
  <si>
    <t>Плита потолочная Армстронг</t>
  </si>
  <si>
    <t>Замена уплотнительной резины на окнах (21окно)</t>
  </si>
  <si>
    <t>Створочная резина для окон ПВХ</t>
  </si>
  <si>
    <t>Замена оконных ручек на окнах ПВХ</t>
  </si>
  <si>
    <t>Оконная ручка</t>
  </si>
  <si>
    <t>Регулировка оконных блоков</t>
  </si>
  <si>
    <t>1</t>
  </si>
  <si>
    <t>Грунт 2 группы</t>
  </si>
  <si>
    <t>Ремонт системы отопления</t>
  </si>
  <si>
    <t>утиль</t>
  </si>
  <si>
    <t xml:space="preserve">Демонтаж, монтаж пробок чугунных батарей </t>
  </si>
  <si>
    <t>Пробка чугунная</t>
  </si>
  <si>
    <t>Пробка чугунная проходная 3/4 дюйма</t>
  </si>
  <si>
    <t>Ремонт окон ПВХ</t>
  </si>
  <si>
    <t>Гидравлическое испытание трубопроводов систем отопления, водопровода и горячего водоснабжения диаметром: до 50 мм.</t>
  </si>
  <si>
    <t>Слив и наполнение водой системы отопления: с осмотром системы</t>
  </si>
  <si>
    <t>4</t>
  </si>
  <si>
    <t>Грунтование труб на 2 раза</t>
  </si>
  <si>
    <t>Грунтовка ГФ 021</t>
  </si>
  <si>
    <t>Окраска труб отопления на 2 раза</t>
  </si>
  <si>
    <t>Эмаль для труб отопления</t>
  </si>
  <si>
    <t>2</t>
  </si>
  <si>
    <t>Установка крана маевского 3/4 дюйм</t>
  </si>
  <si>
    <t>Кран маевского 3/4 дюйм</t>
  </si>
  <si>
    <t>Демонтаж, монтаж радиаторов отопления</t>
  </si>
  <si>
    <t>Муфта 20</t>
  </si>
  <si>
    <t>Сгон 20</t>
  </si>
  <si>
    <t>Контрогайка 20</t>
  </si>
  <si>
    <t>Демонтаж муфты</t>
  </si>
  <si>
    <t>Демонтаж, монтаж муфты</t>
  </si>
  <si>
    <t>Демонтаж, монтаж сгона</t>
  </si>
  <si>
    <t>Демонтаж, монтаж контрогайки</t>
  </si>
  <si>
    <t>Демонтаж вентиля регулировочного для радиатора прямого 3/4</t>
  </si>
  <si>
    <t>Вентиль регулировочный для радиатора прямого 3/4</t>
  </si>
  <si>
    <t>Кран шаровый 3/4</t>
  </si>
  <si>
    <t xml:space="preserve">Монтаж крана шарового 3/4 </t>
  </si>
  <si>
    <t>Замена крана шарового 3/4</t>
  </si>
  <si>
    <t>Замена крана шарового 1/2</t>
  </si>
  <si>
    <t>Кран шаровый 1/2</t>
  </si>
  <si>
    <t>Замена клапана балансировочного 3/4</t>
  </si>
  <si>
    <t>Клапан балансировочный 3/4</t>
  </si>
  <si>
    <t xml:space="preserve">Монтаж крана американки 3/4 </t>
  </si>
  <si>
    <t>Кран американка 3/4</t>
  </si>
  <si>
    <t>Демонтаж, монтаж тройника 3/4*3/4*1/2</t>
  </si>
  <si>
    <t>Тройник 3/4*3/4*1/2</t>
  </si>
  <si>
    <t>Замена косого фильтра 3/4</t>
  </si>
  <si>
    <t>Фильтр косой 3/4</t>
  </si>
  <si>
    <t>Муфта 15</t>
  </si>
  <si>
    <t>Установка заглушки</t>
  </si>
  <si>
    <t>Заглушка 15</t>
  </si>
  <si>
    <t xml:space="preserve">Демонтаж, монтаж пробок на бимет.батареях </t>
  </si>
  <si>
    <t>Пробка проходная 3/4 дюйма</t>
  </si>
  <si>
    <t>Пробка глухая</t>
  </si>
  <si>
    <t xml:space="preserve">Замена крана американки 3/4 </t>
  </si>
  <si>
    <t xml:space="preserve">Замена крана шарового на кран американку 3/4 </t>
  </si>
  <si>
    <t>6</t>
  </si>
  <si>
    <t>Радиатор отопления чугунный секций 3</t>
  </si>
  <si>
    <t>Радиатор отопления чугунный секций 5</t>
  </si>
  <si>
    <t>22,3</t>
  </si>
  <si>
    <t>350</t>
  </si>
  <si>
    <t>Пластина 100*100*3 (15шт)</t>
  </si>
  <si>
    <t>Оргстекло толщиной 10 мм.</t>
  </si>
  <si>
    <t>Профиль 27*28</t>
  </si>
  <si>
    <t>Клей полиуретановый двухкомпонентный полиуретановый для наружных работ</t>
  </si>
  <si>
    <t>Монтаж и разборка инвентарных лесов в вертикальной проекции</t>
  </si>
  <si>
    <t>Засыпка приямков</t>
  </si>
  <si>
    <t>Разборка покрытий и оснований: асфальтобетонных с помощью молотков отбойных толщиной 100мм</t>
  </si>
  <si>
    <t>8</t>
  </si>
  <si>
    <t>заказчик</t>
  </si>
  <si>
    <t>Грунтование металлоконструкций за 2 раза</t>
  </si>
  <si>
    <t>"____" ___________2025 г.</t>
  </si>
  <si>
    <t>Демонтаж, монтаж облицовки стен из профлиста</t>
  </si>
  <si>
    <t xml:space="preserve">Профлист </t>
  </si>
  <si>
    <t>Грунтование металлоконструкций на 2 раза</t>
  </si>
  <si>
    <t>Фасадная панель "Краспан Колор"</t>
  </si>
  <si>
    <t>Окраска ранее окрашенных металлических конструкций лестницы запасного выхода с расчиской 50% от общей площади с предварительным грунтованием на 2 раза.</t>
  </si>
  <si>
    <t>Изготовление и монтаж металлоконструкций ограждения с креплением на анкерные болты</t>
  </si>
  <si>
    <t>Анкерный болт 10*100</t>
  </si>
  <si>
    <t xml:space="preserve">Лист стальной 200х200х5 мм (8шт)                            </t>
  </si>
  <si>
    <t>Электромонтажные работы</t>
  </si>
  <si>
    <t>Изготовление и монтаж металлоконструкций навеса</t>
  </si>
  <si>
    <t>Монтаж металлического каркаса подвесного потолка</t>
  </si>
  <si>
    <t>Гофра ПНД d-20мм</t>
  </si>
  <si>
    <t>Демонтаж//монтаж кабеля ВВГнгLS 3*1,5 в гофре</t>
  </si>
  <si>
    <t>Кабель силовой ВВГнгLS-3x1,5</t>
  </si>
  <si>
    <t>Отключение, подключение наружного светильника</t>
  </si>
  <si>
    <t>соед.</t>
  </si>
  <si>
    <t>Демонтаж кабель-канала 10*20</t>
  </si>
  <si>
    <t>Демонтаж кабеля в кабель-канале</t>
  </si>
  <si>
    <t>Гофра металлическая (металлорукав РЗ-ЦХ-22)</t>
  </si>
  <si>
    <t>Отключение, подключение проводов в распредкоробках</t>
  </si>
  <si>
    <t>Демонтаж кабеля ВВГнгLS 3*2,5 в гофре</t>
  </si>
  <si>
    <t>Кабель силовой ВВГнгLS-3x2,5</t>
  </si>
  <si>
    <t>Монтаж кабель-канала металлического 50*50 с креплением на мет.забор</t>
  </si>
  <si>
    <t>Монтаж кабеля ВВГнгLS 3*2,5 в кабель-канале</t>
  </si>
  <si>
    <t>Монтаж кабель-канала металлического 50*50 с креплением на вентилируемый фасад</t>
  </si>
  <si>
    <t>Тройник</t>
  </si>
  <si>
    <t>Угол наружный</t>
  </si>
  <si>
    <t>Угол внутренний</t>
  </si>
  <si>
    <t>Угол плоский</t>
  </si>
  <si>
    <t>Демонтаж кабеля ВВГнгLS 3*1,5 в гофре</t>
  </si>
  <si>
    <t>Гофра 32</t>
  </si>
  <si>
    <t>Герметизация стыков</t>
  </si>
  <si>
    <t>Герметик полиуретановый Soudal Соудафлекс 40 ФС серый для наружных работ</t>
  </si>
  <si>
    <t>мл</t>
  </si>
  <si>
    <t>Лоток для кабеля неперфорированный IEK ESCA 3000х50х50мм</t>
  </si>
  <si>
    <t>Крышка лотка IEK ESCA 3000х50х15мм</t>
  </si>
  <si>
    <t>Монтаж облицовки стен из профлиста</t>
  </si>
  <si>
    <t>Монтаж примыкания из оцинкованного листа</t>
  </si>
  <si>
    <t>Лист оцинкованный окрашеный 0,5мм</t>
  </si>
  <si>
    <t xml:space="preserve">Разработка грунта вручную (2 группа)  толщиной 150мм с вывозкой </t>
  </si>
  <si>
    <t xml:space="preserve">Монтаж крышки унитаза </t>
  </si>
  <si>
    <t>Разборка ж/б стен приямков толщиной 250 мм</t>
  </si>
  <si>
    <t>Лом бетона М200</t>
  </si>
  <si>
    <t>Желоб водосточный в комплекте (цвет согласовать с заказчиком)</t>
  </si>
  <si>
    <t>Воронка из оцинкованной стали d150 (цвет согласовать с заказчиком)</t>
  </si>
  <si>
    <t>Отмет из оцинкованной стали d150 (цвет согласовать с заказчиком)</t>
  </si>
  <si>
    <t>Труба водосточная из оцинкованной стали d150 (цвет согласовать с заказчиком)</t>
  </si>
  <si>
    <t>Крепление трубы (цвет согласовать с заказчиком)</t>
  </si>
  <si>
    <t>Профлист С21 0,7мм (цвет согласовать с заказчиком)</t>
  </si>
  <si>
    <t>Профлист С10 0,5мм (цвет согласовать с заказчиком)</t>
  </si>
  <si>
    <t>Смена водосточной трубы</t>
  </si>
  <si>
    <t>Уголок из оцинкованной стали 50*50 (Планка угла внутреннего 50х50)</t>
  </si>
  <si>
    <t>Лестничный марш (цоколь, 1,2,3 этажи).</t>
  </si>
  <si>
    <t>Покраска стен краской ВД на 2 раза</t>
  </si>
  <si>
    <t>Краска для внутренних работ, водоэмульсионная акриловая, матовая (цвет согласовать с заказчиком)</t>
  </si>
  <si>
    <t>Коридоры и санузлы 1,2,3 этажей</t>
  </si>
  <si>
    <t>Установка ограничителя открывания окна</t>
  </si>
  <si>
    <t>Ограничитель открывания окна</t>
  </si>
  <si>
    <t>Замена линолеума полукоммерческого</t>
  </si>
  <si>
    <t>Линолеум полукоммерческий</t>
  </si>
  <si>
    <t>Линолеум полукоммерческий 4м</t>
  </si>
  <si>
    <t>Замена плинтусов ПВХ</t>
  </si>
  <si>
    <t>Плинтус ПВХ</t>
  </si>
  <si>
    <t xml:space="preserve">Замена порожка </t>
  </si>
  <si>
    <t>Порог металлический 20мм</t>
  </si>
  <si>
    <t>2 этаж</t>
  </si>
  <si>
    <t>Порожек металлический 40мм</t>
  </si>
  <si>
    <t>Ламинат</t>
  </si>
  <si>
    <t>Подложка</t>
  </si>
  <si>
    <t>Линолеум полукоммерческий 3м</t>
  </si>
  <si>
    <t>Линолеум полукоммерческий 2,5м</t>
  </si>
  <si>
    <t>Радиатор отопления биметаллический секций 4</t>
  </si>
  <si>
    <t>Радиатор отопления биметаллический секций 6</t>
  </si>
  <si>
    <t xml:space="preserve">Монтаж крана шарового 3/4  </t>
  </si>
  <si>
    <t>Монтаж крана шарового 3/4</t>
  </si>
  <si>
    <t>Демонтаж металлических конструкций приямков</t>
  </si>
  <si>
    <t>Окраска потолочных балок краской ВД на 2 раза</t>
  </si>
  <si>
    <t xml:space="preserve">Замена ламината </t>
  </si>
  <si>
    <t>Ламинат 33 класс</t>
  </si>
  <si>
    <t>Труба профильная 20*40*2</t>
  </si>
  <si>
    <t xml:space="preserve">Лист стальной 100х100х5 мм  (28 шт)                          </t>
  </si>
  <si>
    <t>Ремонт штукатурки стен отдельными местами</t>
  </si>
  <si>
    <t>Оклейка стен обоями с окраской</t>
  </si>
  <si>
    <t>5</t>
  </si>
  <si>
    <t>7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</si>
  <si>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</si>
  <si>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</si>
  <si>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</si>
  <si>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</si>
  <si>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</si>
  <si>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</si>
  <si>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</si>
  <si>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</si>
  <si>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</si>
  <si>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</si>
  <si>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</si>
  <si>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</si>
  <si>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</si>
  <si>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</si>
  <si>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</si>
  <si>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</si>
  <si>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</si>
  <si>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</si>
  <si>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</si>
  <si>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</si>
  <si>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</si>
  <si>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</si>
  <si>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</si>
  <si>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</si>
  <si>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</si>
  <si>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</si>
  <si>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</si>
  <si>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</si>
  <si>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</si>
  <si>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</si>
  <si>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</si>
  <si>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</si>
  <si>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</si>
  <si>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</si>
  <si>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</si>
  <si>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</si>
  <si>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</si>
  <si>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</si>
  <si>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</si>
  <si>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</si>
  <si>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</si>
  <si>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</si>
  <si>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</si>
  <si>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</si>
  <si>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</si>
  <si>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</si>
  <si>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</si>
  <si>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</si>
  <si>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</si>
  <si>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</si>
  <si>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</si>
  <si>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</si>
  <si>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</si>
  <si>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</si>
  <si>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</si>
  <si>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</si>
  <si>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</si>
  <si>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</si>
  <si>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</si>
  <si>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</si>
  <si>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</si>
  <si>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</si>
  <si>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</si>
  <si>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</si>
  <si>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</si>
  <si>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</si>
  <si>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</si>
  <si>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</si>
  <si>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</si>
  <si>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</si>
  <si>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</si>
  <si>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</si>
  <si>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</si>
  <si>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</si>
  <si>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</si>
  <si>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</si>
  <si>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</si>
  <si>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</si>
  <si>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</si>
  <si>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</si>
  <si>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</si>
  <si>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</si>
  <si>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</si>
  <si>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</si>
  <si>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</si>
  <si>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</si>
  <si>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</si>
  <si>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</si>
  <si>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</si>
  <si>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</si>
  <si>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</si>
  <si>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</si>
  <si>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</si>
  <si>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</si>
  <si>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</si>
  <si>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</si>
  <si>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</si>
  <si>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</si>
  <si>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</si>
  <si>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</si>
  <si>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</si>
  <si>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</si>
  <si>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</si>
  <si>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</si>
  <si>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</si>
  <si>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</si>
  <si>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</si>
  <si>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</si>
  <si>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</si>
  <si>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</si>
  <si>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</si>
  <si>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</si>
  <si>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</si>
  <si>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</si>
  <si>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</si>
  <si>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</si>
  <si>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</si>
  <si>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</si>
  <si>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</si>
  <si>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</si>
  <si>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</si>
  <si>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</si>
  <si>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</si>
  <si>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</si>
  <si>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</si>
  <si>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</si>
  <si>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</si>
  <si>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</si>
  <si>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</si>
  <si>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</si>
  <si>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</si>
  <si>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</si>
  <si>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</si>
  <si>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</si>
  <si>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</si>
  <si>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</si>
  <si>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</si>
  <si>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</si>
  <si>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</si>
  <si>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</si>
  <si>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</si>
  <si>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</si>
  <si>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</si>
  <si>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</si>
  <si>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156</t>
  </si>
  <si>
    <t>155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</si>
  <si>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</si>
  <si>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</si>
  <si>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</si>
  <si>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</si>
  <si>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</si>
  <si>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</si>
  <si>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</si>
  <si>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</si>
  <si>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</si>
  <si>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</si>
  <si>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</si>
  <si>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</si>
  <si>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</si>
  <si>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</si>
  <si>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</si>
  <si>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</si>
  <si>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</si>
  <si>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</si>
  <si>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</si>
  <si>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</si>
  <si>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</si>
  <si>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</si>
  <si>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</si>
  <si>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</si>
  <si>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</si>
  <si>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</si>
  <si>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</si>
  <si>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</si>
  <si>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</si>
  <si>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</si>
  <si>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</si>
  <si>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</si>
  <si>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</si>
  <si>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</si>
  <si>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</si>
  <si>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</si>
  <si>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</si>
  <si>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</si>
  <si>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</si>
  <si>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</si>
  <si>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</si>
  <si>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</si>
  <si>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</si>
  <si>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</si>
  <si>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</si>
  <si>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</si>
  <si>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</si>
  <si>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</si>
  <si>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</si>
  <si>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210</t>
  </si>
  <si>
    <t>211</t>
  </si>
  <si>
    <t>212</t>
  </si>
  <si>
    <t>213</t>
  </si>
  <si>
    <t>214</t>
  </si>
  <si>
    <t>218</t>
  </si>
  <si>
    <t>219</t>
  </si>
  <si>
    <t>220</t>
  </si>
  <si>
    <t>221</t>
  </si>
  <si>
    <t>222</t>
  </si>
  <si>
    <t>226</t>
  </si>
  <si>
    <t>227</t>
  </si>
  <si>
    <t>228</t>
  </si>
  <si>
    <t>229</t>
  </si>
  <si>
    <t>230</t>
  </si>
  <si>
    <t>231</t>
  </si>
  <si>
    <t>232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</si>
  <si>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</si>
  <si>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</si>
  <si>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</si>
  <si>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</si>
  <si>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</si>
  <si>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</si>
  <si>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</si>
  <si>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</si>
  <si>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</si>
  <si>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</si>
  <si>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</si>
  <si>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</si>
  <si>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</si>
  <si>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</si>
  <si>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</si>
  <si>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</si>
  <si>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</si>
  <si>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</si>
  <si>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</si>
  <si>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</si>
  <si>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</si>
  <si>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</si>
  <si>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</si>
  <si>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</si>
  <si>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</si>
  <si>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</si>
  <si>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</si>
  <si>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</si>
  <si>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</si>
  <si>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</si>
  <si>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</si>
  <si>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</si>
  <si>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</si>
  <si>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</si>
  <si>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</si>
  <si>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</si>
  <si>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</si>
  <si>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</si>
  <si>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</si>
  <si>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</si>
  <si>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</si>
  <si>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</si>
  <si>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</si>
  <si>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</si>
  <si>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</si>
  <si>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</si>
  <si>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</si>
  <si>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</si>
  <si>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</si>
  <si>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</si>
  <si>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</si>
  <si>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</si>
  <si>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</si>
  <si>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</si>
  <si>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</si>
  <si>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</si>
  <si>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</si>
  <si>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</si>
  <si>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</si>
  <si>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</si>
  <si>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</si>
  <si>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</si>
  <si>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</si>
  <si>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</si>
  <si>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</si>
  <si>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</si>
  <si>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</si>
  <si>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</si>
  <si>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</si>
  <si>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</si>
  <si>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</si>
  <si>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</si>
  <si>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</si>
  <si>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</si>
  <si>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</si>
  <si>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</si>
  <si>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</si>
  <si>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</si>
  <si>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</si>
  <si>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</si>
  <si>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</si>
  <si>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</si>
  <si>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</si>
  <si>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</si>
  <si>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</si>
  <si>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</si>
  <si>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</si>
  <si>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</si>
  <si>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</si>
  <si>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</si>
  <si>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</si>
  <si>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</si>
  <si>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</si>
  <si>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</si>
  <si>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</si>
  <si>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</si>
  <si>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</si>
  <si>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</si>
  <si>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</si>
  <si>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351</t>
  </si>
  <si>
    <t>352</t>
  </si>
  <si>
    <t>353</t>
  </si>
  <si>
    <t>354</t>
  </si>
  <si>
    <t>355</t>
  </si>
  <si>
    <t>356</t>
  </si>
  <si>
    <t>357</t>
  </si>
  <si>
    <t>358</t>
  </si>
  <si>
    <t xml:space="preserve">Демонтаж крана шарового 3/4 </t>
  </si>
  <si>
    <t>Дефектная ведомость №1 (ведомость объемов работ)</t>
  </si>
  <si>
    <t xml:space="preserve">на Ремонт арендованных помещений, системы отопления и элементов благоустройства по адресу:  Иркутская обл., г. Иркутск, ул. Байкальская, д. 259 (инв. № ИЭС000364731)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</si>
</sst>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0"/>
    <numFmt numFmtId="165" formatCode="0.000"/>
  </numFmts>
  <fonts count="19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b/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227">
    <xf numFmtId="0" fontId="0" fillId="0" borderId="0" xfId="0"/>
    <xf numFmtId="0" fontId="1" fillId="0" borderId="0" xfId="0" applyFont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left"/>
    </xf>
    <xf numFmtId="49" fontId="1" fillId="2" borderId="3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left" vertical="top"/>
    </xf>
    <xf numFmtId="0" fontId="1" fillId="0" borderId="0" xfId="0" applyFont="1"/>
    <xf numFmtId="49" fontId="1" fillId="0" borderId="1" xfId="0" applyNumberFormat="1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" fillId="0" borderId="1" xfId="0" applyNumberFormat="1" applyFont="1" applyBorder="1" applyAlignment="1">
      <alignment horizontal="left" vertical="center" wrapText="1"/>
    </xf>
    <xf numFmtId="49" fontId="14" fillId="2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0" fillId="0" borderId="1" xfId="0" applyBorder="1"/>
    <xf numFmtId="2" fontId="1" fillId="2" borderId="1" xfId="0" applyNumberFormat="1" applyFont="1" applyFill="1" applyBorder="1" applyAlignment="1">
      <alignment horizontal="left"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2" fontId="15" fillId="2" borderId="3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49" fontId="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2" fontId="1" fillId="2" borderId="8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0" fillId="2" borderId="0" xfId="0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17" fillId="0" borderId="0" xfId="0" applyFont="1"/>
    <xf numFmtId="2" fontId="1" fillId="2" borderId="3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0" borderId="1" xfId="1" applyNumberFormat="1" applyFont="1" applyBorder="1" applyAlignment="1">
      <alignment horizontal="center" vertical="center"/>
    </xf>
    <xf numFmtId="49" fontId="12" fillId="2" borderId="3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49" fontId="1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left" vertical="center" wrapText="1"/>
    </xf>
    <xf numFmtId="49" fontId="0" fillId="2" borderId="0" xfId="0" applyNumberFormat="1" applyFill="1"/>
    <xf numFmtId="49" fontId="1" fillId="2" borderId="3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1" fillId="4" borderId="4" xfId="0" applyNumberFormat="1" applyFont="1" applyFill="1" applyBorder="1" applyAlignment="1">
      <alignment horizontal="center" vertical="center" wrapText="1"/>
    </xf>
    <xf numFmtId="49" fontId="1" fillId="4" borderId="6" xfId="0" applyNumberFormat="1" applyFont="1" applyFill="1" applyBorder="1" applyAlignment="1">
      <alignment horizontal="center" vertical="center" wrapText="1"/>
    </xf>
    <xf numFmtId="49" fontId="1" fillId="4" borderId="5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left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2" fontId="1" fillId="2" borderId="8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center" vertical="center" wrapText="1"/>
    </xf>
    <xf numFmtId="49" fontId="11" fillId="4" borderId="4" xfId="0" applyNumberFormat="1" applyFont="1" applyFill="1" applyBorder="1" applyAlignment="1">
      <alignment horizontal="center" vertical="center" wrapText="1"/>
    </xf>
    <xf numFmtId="49" fontId="12" fillId="4" borderId="6" xfId="0" applyNumberFormat="1" applyFont="1" applyFill="1" applyBorder="1" applyAlignment="1">
      <alignment horizontal="center" vertical="center" wrapText="1"/>
    </xf>
    <xf numFmtId="49" fontId="12" fillId="4" borderId="5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9" fontId="18" fillId="4" borderId="4" xfId="0" applyNumberFormat="1" applyFont="1" applyFill="1" applyBorder="1" applyAlignment="1">
      <alignment horizontal="center" vertical="center" wrapText="1"/>
    </xf>
    <xf numFmtId="49" fontId="18" fillId="4" borderId="6" xfId="0" applyNumberFormat="1" applyFont="1" applyFill="1" applyBorder="1" applyAlignment="1">
      <alignment horizontal="center" vertical="center" wrapText="1"/>
    </xf>
    <xf numFmtId="49" fontId="18" fillId="4" borderId="5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49" fontId="4" fillId="4" borderId="1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vertical="center" wrapText="1"/>
    </xf>
    <xf numFmtId="49" fontId="1" fillId="2" borderId="2" xfId="0" applyNumberFormat="1" applyFont="1" applyFill="1" applyBorder="1" applyAlignment="1">
      <alignment vertical="center" wrapText="1"/>
    </xf>
    <xf numFmtId="49" fontId="11" fillId="4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8" fillId="0" borderId="0" xfId="0" applyFont="1" applyBorder="1" applyAlignment="1">
      <alignment horizontal="left" wrapText="1"/>
    </xf>
    <xf numFmtId="49" fontId="5" fillId="2" borderId="0" xfId="0" applyNumberFormat="1" applyFont="1" applyFill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center" vertical="center" wrapText="1"/>
    </xf>
    <xf numFmtId="49" fontId="11" fillId="4" borderId="4" xfId="0" applyNumberFormat="1" applyFont="1" applyFill="1" applyBorder="1" applyAlignment="1">
      <alignment horizontal="left" vertical="center" wrapText="1"/>
    </xf>
    <xf numFmtId="49" fontId="12" fillId="4" borderId="6" xfId="0" applyNumberFormat="1" applyFont="1" applyFill="1" applyBorder="1" applyAlignment="1">
      <alignment horizontal="left" vertical="center" wrapText="1"/>
    </xf>
    <xf numFmtId="49" fontId="12" fillId="4" borderId="5" xfId="0" applyNumberFormat="1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9" fillId="0" borderId="0" xfId="0" applyFont="1" applyAlignment="1">
      <alignment horizontal="center"/>
    </xf>
    <xf numFmtId="49" fontId="1" fillId="0" borderId="8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2000000}"/>
  </cellStyles>
  <dxfs count="0"/>
  <tableStyles count="0" defaultTableStyle="TableStyleMedium9" defaultPivotStyle="PivotStyleLight16"/>
  <colors>
    <mruColors>
      <color rgb="FFFF33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679"/>
  <sheetViews>
    <sheetView tabSelected="1" view="pageBreakPreview" topLeftCell="A46" zoomScaleNormal="100" zoomScaleSheetLayoutView="100" workbookViewId="0">
      <selection activeCell="N18" sqref="N18"/>
    </sheetView>
  </sheetViews>
  <sheetFormatPr defaultRowHeight="12.75" outlineLevelRow="1" x14ac:dyDescent="0.2"/>
  <cols>
    <col min="1" max="1" width="6.28515625" customWidth="1"/>
    <col min="2" max="2" width="70.5703125" customWidth="1"/>
    <col min="3" max="3" width="6.85546875" customWidth="1"/>
    <col min="4" max="4" width="7.140625" customWidth="1"/>
    <col min="5" max="5" width="43.5703125" customWidth="1"/>
    <col min="6" max="6" width="5.7109375" customWidth="1"/>
    <col min="7" max="7" width="7.5703125" customWidth="1"/>
    <col min="8" max="8" width="15.28515625" customWidth="1"/>
    <col min="9" max="9" width="40.7109375" customWidth="1"/>
    <col min="10" max="10" width="7.7109375" customWidth="1"/>
    <col min="11" max="11" width="8.7109375" customWidth="1"/>
    <col min="12" max="12" width="10.5703125" customWidth="1"/>
  </cols>
  <sheetData>
    <row r="1" spans="1:12" ht="18.75" outlineLevel="1" x14ac:dyDescent="0.2">
      <c r="A1" s="7"/>
      <c r="G1" s="21"/>
      <c r="I1" s="217" t="s">
        <v>11</v>
      </c>
      <c r="J1" s="217"/>
      <c r="K1" s="217"/>
      <c r="L1" s="217"/>
    </row>
    <row r="2" spans="1:12" ht="18.75" outlineLevel="1" x14ac:dyDescent="0.2">
      <c r="A2" s="6"/>
      <c r="B2" s="117"/>
      <c r="G2" s="21"/>
      <c r="I2" s="23" t="s">
        <v>15</v>
      </c>
      <c r="J2" s="23"/>
      <c r="K2" s="23"/>
      <c r="L2" s="23"/>
    </row>
    <row r="3" spans="1:12" ht="18.75" outlineLevel="1" x14ac:dyDescent="0.2">
      <c r="A3" s="8"/>
      <c r="G3" s="21"/>
      <c r="I3" s="218" t="s">
        <v>12</v>
      </c>
      <c r="J3" s="218"/>
      <c r="K3" s="218"/>
      <c r="L3" s="218"/>
    </row>
    <row r="4" spans="1:12" ht="18.75" x14ac:dyDescent="0.2">
      <c r="A4" s="6"/>
      <c r="G4" s="21"/>
      <c r="I4" s="218" t="s">
        <v>247</v>
      </c>
      <c r="J4" s="218"/>
      <c r="K4" s="218"/>
      <c r="L4" s="218"/>
    </row>
    <row r="5" spans="1:12" ht="16.5" customHeight="1" x14ac:dyDescent="0.2">
      <c r="A5" s="6"/>
      <c r="B5" s="22"/>
      <c r="C5" s="18"/>
      <c r="D5" s="19"/>
      <c r="E5" s="20"/>
      <c r="F5" s="21"/>
      <c r="G5" s="21"/>
      <c r="H5" s="24"/>
      <c r="I5" s="24"/>
      <c r="J5" s="24"/>
      <c r="K5" s="24"/>
      <c r="L5" s="24"/>
    </row>
    <row r="6" spans="1:12" s="1" customFormat="1" ht="18.75" customHeight="1" x14ac:dyDescent="0.2">
      <c r="A6" s="219" t="s">
        <v>653</v>
      </c>
      <c r="B6" s="219"/>
      <c r="C6" s="219"/>
      <c r="D6" s="219"/>
      <c r="E6" s="219"/>
      <c r="F6" s="219"/>
      <c r="G6" s="219"/>
      <c r="H6" s="219"/>
      <c r="I6" s="219"/>
      <c r="J6" s="219"/>
      <c r="K6" s="219"/>
      <c r="L6" s="219"/>
    </row>
    <row r="7" spans="1:12" s="1" customFormat="1" ht="18.75" customHeight="1" x14ac:dyDescent="0.2">
      <c r="A7" s="212" t="s">
        <v>654</v>
      </c>
      <c r="B7" s="212"/>
      <c r="C7" s="212"/>
      <c r="D7" s="212"/>
      <c r="E7" s="212"/>
      <c r="F7" s="212"/>
      <c r="G7" s="212"/>
      <c r="H7" s="212"/>
      <c r="I7" s="212"/>
      <c r="J7" s="212"/>
      <c r="K7" s="212"/>
      <c r="L7" s="212"/>
    </row>
    <row r="8" spans="1:12" s="1" customFormat="1" x14ac:dyDescent="0.2">
      <c r="A8" s="216"/>
      <c r="B8" s="216" t="s">
        <v>0</v>
      </c>
      <c r="C8" s="213"/>
      <c r="D8" s="214"/>
      <c r="E8" s="213" t="s">
        <v>3</v>
      </c>
      <c r="F8" s="215"/>
      <c r="G8" s="215"/>
      <c r="H8" s="214"/>
      <c r="I8" s="216" t="s">
        <v>7</v>
      </c>
      <c r="J8" s="216"/>
      <c r="K8" s="216"/>
      <c r="L8" s="216"/>
    </row>
    <row r="9" spans="1:12" s="1" customFormat="1" ht="25.5" x14ac:dyDescent="0.2">
      <c r="A9" s="216"/>
      <c r="B9" s="216"/>
      <c r="C9" s="2" t="s">
        <v>6</v>
      </c>
      <c r="D9" s="2" t="s">
        <v>1</v>
      </c>
      <c r="E9" s="2" t="s">
        <v>2</v>
      </c>
      <c r="F9" s="2" t="s">
        <v>4</v>
      </c>
      <c r="G9" s="2" t="s">
        <v>1</v>
      </c>
      <c r="H9" s="3" t="s">
        <v>8</v>
      </c>
      <c r="I9" s="2" t="s">
        <v>2</v>
      </c>
      <c r="J9" s="2" t="s">
        <v>4</v>
      </c>
      <c r="K9" s="2" t="s">
        <v>1</v>
      </c>
      <c r="L9" s="4" t="s">
        <v>10</v>
      </c>
    </row>
    <row r="10" spans="1:12" s="1" customFormat="1" ht="16.5" customHeight="1" x14ac:dyDescent="0.2">
      <c r="A10" s="200" t="s">
        <v>137</v>
      </c>
      <c r="B10" s="201"/>
      <c r="C10" s="201"/>
      <c r="D10" s="201"/>
      <c r="E10" s="201"/>
      <c r="F10" s="201"/>
      <c r="G10" s="201"/>
      <c r="H10" s="201"/>
      <c r="I10" s="201"/>
      <c r="J10" s="201"/>
      <c r="K10" s="201"/>
      <c r="L10" s="202"/>
    </row>
    <row r="11" spans="1:12" s="1" customFormat="1" x14ac:dyDescent="0.2">
      <c r="A11" s="133" t="s">
        <v>183</v>
      </c>
      <c r="B11" s="10" t="s">
        <v>323</v>
      </c>
      <c r="C11" s="9" t="s">
        <v>20</v>
      </c>
      <c r="D11" s="12">
        <f>41.42*9</f>
        <v>372.78000000000003</v>
      </c>
      <c r="E11" s="10" t="s">
        <v>65</v>
      </c>
      <c r="F11" s="9" t="s">
        <v>20</v>
      </c>
      <c r="G11" s="12">
        <f>41.42*9</f>
        <v>372.78000000000003</v>
      </c>
      <c r="H11" s="50" t="s">
        <v>29</v>
      </c>
      <c r="I11" s="42"/>
      <c r="J11" s="42"/>
      <c r="K11" s="42"/>
      <c r="L11" s="133" t="s">
        <v>28</v>
      </c>
    </row>
    <row r="12" spans="1:12" s="1" customFormat="1" x14ac:dyDescent="0.2">
      <c r="A12" s="133" t="s">
        <v>198</v>
      </c>
      <c r="B12" s="10" t="s">
        <v>287</v>
      </c>
      <c r="C12" s="9" t="s">
        <v>5</v>
      </c>
      <c r="D12" s="12">
        <f>32.4*2</f>
        <v>64.8</v>
      </c>
      <c r="E12" s="10" t="s">
        <v>184</v>
      </c>
      <c r="F12" s="44" t="s">
        <v>53</v>
      </c>
      <c r="G12" s="45">
        <v>9.7200000000000006</v>
      </c>
      <c r="H12" s="72" t="s">
        <v>29</v>
      </c>
      <c r="I12" s="42"/>
      <c r="J12" s="42"/>
      <c r="K12" s="42"/>
      <c r="L12" s="133" t="s">
        <v>28</v>
      </c>
    </row>
    <row r="13" spans="1:12" s="1" customFormat="1" x14ac:dyDescent="0.2">
      <c r="A13" s="182" t="s">
        <v>9</v>
      </c>
      <c r="B13" s="10" t="s">
        <v>63</v>
      </c>
      <c r="C13" s="9" t="s">
        <v>62</v>
      </c>
      <c r="D13" s="12">
        <v>20.56</v>
      </c>
      <c r="E13" s="48" t="s">
        <v>52</v>
      </c>
      <c r="F13" s="44" t="s">
        <v>61</v>
      </c>
      <c r="G13" s="45" t="s">
        <v>56</v>
      </c>
      <c r="H13" s="50" t="s">
        <v>29</v>
      </c>
      <c r="I13" s="42"/>
      <c r="J13" s="42"/>
      <c r="K13" s="42"/>
      <c r="L13" s="133" t="s">
        <v>28</v>
      </c>
    </row>
    <row r="14" spans="1:12" s="1" customFormat="1" ht="25.5" x14ac:dyDescent="0.2">
      <c r="A14" s="183" t="s">
        <v>193</v>
      </c>
      <c r="B14" s="10" t="s">
        <v>243</v>
      </c>
      <c r="C14" s="9" t="s">
        <v>5</v>
      </c>
      <c r="D14" s="104">
        <f>(3.12+1.25)*1.25+(6.38+2.72+0.52+2.7+0.48+2.16+4.1+1.25)*1.65+3*1.25-(2.72+2.7+2.16)*1.5</f>
        <v>31.354000000000003</v>
      </c>
      <c r="E14" s="47" t="s">
        <v>60</v>
      </c>
      <c r="F14" s="46" t="s">
        <v>61</v>
      </c>
      <c r="G14" s="45" t="s">
        <v>56</v>
      </c>
      <c r="H14" s="50" t="s">
        <v>29</v>
      </c>
      <c r="I14" s="42"/>
      <c r="J14" s="42"/>
      <c r="K14" s="42"/>
      <c r="L14" s="133" t="s">
        <v>28</v>
      </c>
    </row>
    <row r="15" spans="1:12" s="1" customFormat="1" ht="25.5" x14ac:dyDescent="0.2">
      <c r="A15" s="9" t="s">
        <v>331</v>
      </c>
      <c r="B15" s="10" t="s">
        <v>64</v>
      </c>
      <c r="C15" s="9" t="s">
        <v>5</v>
      </c>
      <c r="D15" s="12">
        <f>(12.6+1.6)*1.25+(32.4+1.25)*1.6+3.6*1.25-(2.67+2.71+2.67+2.65+2.64+2.6)*1.5</f>
        <v>52.18</v>
      </c>
      <c r="E15" s="41" t="s">
        <v>52</v>
      </c>
      <c r="F15" s="49" t="s">
        <v>61</v>
      </c>
      <c r="G15" s="45" t="s">
        <v>56</v>
      </c>
      <c r="H15" s="50" t="s">
        <v>29</v>
      </c>
      <c r="I15" s="42"/>
      <c r="J15" s="42"/>
      <c r="K15" s="42"/>
      <c r="L15" s="133" t="s">
        <v>28</v>
      </c>
    </row>
    <row r="16" spans="1:12" s="1" customFormat="1" x14ac:dyDescent="0.2">
      <c r="A16" s="9" t="s">
        <v>232</v>
      </c>
      <c r="B16" s="10" t="s">
        <v>289</v>
      </c>
      <c r="C16" s="9" t="s">
        <v>53</v>
      </c>
      <c r="D16" s="12">
        <f>(1.25*12+2.67+2.71+2.67+2.65+2.64+2.6)*0.25*0.3</f>
        <v>2.3205000000000005</v>
      </c>
      <c r="E16" s="41" t="s">
        <v>290</v>
      </c>
      <c r="F16" s="49" t="s">
        <v>61</v>
      </c>
      <c r="G16" s="45" t="s">
        <v>56</v>
      </c>
      <c r="H16" s="50" t="s">
        <v>29</v>
      </c>
      <c r="I16" s="42"/>
      <c r="J16" s="42"/>
      <c r="K16" s="42"/>
      <c r="L16" s="133" t="s">
        <v>28</v>
      </c>
    </row>
    <row r="17" spans="1:12" s="1" customFormat="1" ht="20.25" customHeight="1" x14ac:dyDescent="0.2">
      <c r="A17" s="182" t="s">
        <v>332</v>
      </c>
      <c r="B17" s="184" t="s">
        <v>66</v>
      </c>
      <c r="C17" s="182" t="s">
        <v>5</v>
      </c>
      <c r="D17" s="186">
        <f>(32.4*1.2)+((2.67+2.71+2.67+2.65+2.64+2.6)*1.2)</f>
        <v>58.007999999999996</v>
      </c>
      <c r="E17" s="41" t="s">
        <v>251</v>
      </c>
      <c r="F17" s="49" t="s">
        <v>5</v>
      </c>
      <c r="G17" s="45">
        <f>D26</f>
        <v>40.319999999999993</v>
      </c>
      <c r="H17" s="50" t="s">
        <v>27</v>
      </c>
      <c r="I17" s="42"/>
      <c r="J17" s="42"/>
      <c r="K17" s="42"/>
      <c r="L17" s="133" t="s">
        <v>28</v>
      </c>
    </row>
    <row r="18" spans="1:12" s="1" customFormat="1" ht="18" customHeight="1" x14ac:dyDescent="0.2">
      <c r="A18" s="183"/>
      <c r="B18" s="185"/>
      <c r="C18" s="183"/>
      <c r="D18" s="187"/>
      <c r="E18" s="41" t="s">
        <v>251</v>
      </c>
      <c r="F18" s="105" t="s">
        <v>5</v>
      </c>
      <c r="G18" s="45" t="s">
        <v>56</v>
      </c>
      <c r="H18" s="106" t="s">
        <v>29</v>
      </c>
      <c r="I18" s="42"/>
      <c r="J18" s="42"/>
      <c r="K18" s="42"/>
      <c r="L18" s="133" t="s">
        <v>28</v>
      </c>
    </row>
    <row r="19" spans="1:12" s="1" customFormat="1" x14ac:dyDescent="0.2">
      <c r="A19" s="182" t="s">
        <v>244</v>
      </c>
      <c r="B19" s="184" t="s">
        <v>67</v>
      </c>
      <c r="C19" s="182" t="s">
        <v>5</v>
      </c>
      <c r="D19" s="186">
        <f>D17</f>
        <v>58.007999999999996</v>
      </c>
      <c r="E19" s="41" t="s">
        <v>71</v>
      </c>
      <c r="F19" s="49" t="s">
        <v>5</v>
      </c>
      <c r="G19" s="45">
        <f>D26</f>
        <v>40.319999999999993</v>
      </c>
      <c r="H19" s="50" t="s">
        <v>27</v>
      </c>
      <c r="I19" s="42"/>
      <c r="J19" s="42"/>
      <c r="K19" s="42"/>
      <c r="L19" s="133" t="s">
        <v>28</v>
      </c>
    </row>
    <row r="20" spans="1:12" s="1" customFormat="1" x14ac:dyDescent="0.2">
      <c r="A20" s="183"/>
      <c r="B20" s="185"/>
      <c r="C20" s="183"/>
      <c r="D20" s="187"/>
      <c r="E20" s="41" t="s">
        <v>71</v>
      </c>
      <c r="F20" s="105" t="s">
        <v>5</v>
      </c>
      <c r="G20" s="45" t="s">
        <v>56</v>
      </c>
      <c r="H20" s="106" t="s">
        <v>29</v>
      </c>
      <c r="I20" s="42"/>
      <c r="J20" s="42"/>
      <c r="K20" s="42"/>
      <c r="L20" s="133" t="s">
        <v>28</v>
      </c>
    </row>
    <row r="21" spans="1:12" s="1" customFormat="1" x14ac:dyDescent="0.2">
      <c r="A21" s="182" t="s">
        <v>333</v>
      </c>
      <c r="B21" s="184" t="s">
        <v>242</v>
      </c>
      <c r="C21" s="182" t="s">
        <v>53</v>
      </c>
      <c r="D21" s="186">
        <f>(2.67+2.71+2.67+2.65+2.64+2.6)*1.25*1.2</f>
        <v>23.91</v>
      </c>
      <c r="E21" s="67"/>
      <c r="F21" s="103"/>
      <c r="G21" s="12"/>
      <c r="H21" s="9"/>
      <c r="I21" s="67" t="s">
        <v>52</v>
      </c>
      <c r="J21" s="103" t="s">
        <v>53</v>
      </c>
      <c r="K21" s="12">
        <v>7.53</v>
      </c>
      <c r="L21" s="9" t="s">
        <v>245</v>
      </c>
    </row>
    <row r="22" spans="1:12" s="1" customFormat="1" x14ac:dyDescent="0.2">
      <c r="A22" s="183"/>
      <c r="B22" s="185"/>
      <c r="C22" s="183"/>
      <c r="D22" s="187"/>
      <c r="E22" s="67"/>
      <c r="F22" s="103"/>
      <c r="G22" s="12"/>
      <c r="H22" s="9"/>
      <c r="I22" s="67" t="s">
        <v>55</v>
      </c>
      <c r="J22" s="103" t="s">
        <v>53</v>
      </c>
      <c r="K22" s="12">
        <v>16.38</v>
      </c>
      <c r="L22" s="9" t="s">
        <v>28</v>
      </c>
    </row>
    <row r="23" spans="1:12" s="1" customFormat="1" ht="25.5" x14ac:dyDescent="0.2">
      <c r="A23" s="9" t="s">
        <v>334</v>
      </c>
      <c r="B23" s="37" t="s">
        <v>54</v>
      </c>
      <c r="C23" s="9" t="s">
        <v>5</v>
      </c>
      <c r="D23" s="12">
        <f>D14+D15+(2.67+2.71+2.67+2.65+2.64+2.6)*1.5</f>
        <v>107.44400000000002</v>
      </c>
      <c r="E23" s="43"/>
      <c r="F23" s="44"/>
      <c r="G23" s="45"/>
      <c r="H23" s="44"/>
      <c r="I23" s="43" t="s">
        <v>55</v>
      </c>
      <c r="J23" s="44" t="s">
        <v>53</v>
      </c>
      <c r="K23" s="45" t="s">
        <v>56</v>
      </c>
      <c r="L23" s="9" t="s">
        <v>28</v>
      </c>
    </row>
    <row r="24" spans="1:12" s="1" customFormat="1" x14ac:dyDescent="0.2">
      <c r="A24" s="182" t="s">
        <v>335</v>
      </c>
      <c r="B24" s="184" t="s">
        <v>79</v>
      </c>
      <c r="C24" s="182" t="s">
        <v>5</v>
      </c>
      <c r="D24" s="186">
        <f>D23</f>
        <v>107.44400000000002</v>
      </c>
      <c r="E24" s="176"/>
      <c r="F24" s="176"/>
      <c r="G24" s="178"/>
      <c r="H24" s="176"/>
      <c r="I24" s="43" t="s">
        <v>57</v>
      </c>
      <c r="J24" s="44" t="s">
        <v>53</v>
      </c>
      <c r="K24" s="45" t="s">
        <v>56</v>
      </c>
      <c r="L24" s="9" t="s">
        <v>28</v>
      </c>
    </row>
    <row r="25" spans="1:12" s="1" customFormat="1" x14ac:dyDescent="0.2">
      <c r="A25" s="183"/>
      <c r="B25" s="185"/>
      <c r="C25" s="183"/>
      <c r="D25" s="187"/>
      <c r="E25" s="177"/>
      <c r="F25" s="177"/>
      <c r="G25" s="179"/>
      <c r="H25" s="177"/>
      <c r="I25" s="43" t="s">
        <v>58</v>
      </c>
      <c r="J25" s="44" t="s">
        <v>20</v>
      </c>
      <c r="K25" s="45" t="s">
        <v>56</v>
      </c>
      <c r="L25" s="9" t="s">
        <v>28</v>
      </c>
    </row>
    <row r="26" spans="1:12" s="1" customFormat="1" ht="16.5" customHeight="1" x14ac:dyDescent="0.2">
      <c r="A26" s="33" t="s">
        <v>336</v>
      </c>
      <c r="B26" s="10" t="s">
        <v>69</v>
      </c>
      <c r="C26" s="9" t="s">
        <v>5</v>
      </c>
      <c r="D26" s="12">
        <f>32.4*1.2+0.6*1.2*2</f>
        <v>40.319999999999993</v>
      </c>
      <c r="E26" s="33"/>
      <c r="F26" s="33"/>
      <c r="G26" s="33"/>
      <c r="H26" s="3"/>
      <c r="I26" s="41" t="s">
        <v>71</v>
      </c>
      <c r="J26" s="49" t="s">
        <v>5</v>
      </c>
      <c r="K26" s="45" t="s">
        <v>56</v>
      </c>
      <c r="L26" s="50" t="s">
        <v>27</v>
      </c>
    </row>
    <row r="27" spans="1:12" s="1" customFormat="1" x14ac:dyDescent="0.2">
      <c r="A27" s="33" t="s">
        <v>337</v>
      </c>
      <c r="B27" s="10" t="s">
        <v>68</v>
      </c>
      <c r="C27" s="9" t="s">
        <v>5</v>
      </c>
      <c r="D27" s="12">
        <f>D26</f>
        <v>40.319999999999993</v>
      </c>
      <c r="E27" s="33"/>
      <c r="F27" s="33"/>
      <c r="G27" s="33"/>
      <c r="H27" s="3"/>
      <c r="I27" s="41" t="s">
        <v>251</v>
      </c>
      <c r="J27" s="49" t="s">
        <v>5</v>
      </c>
      <c r="K27" s="45" t="s">
        <v>56</v>
      </c>
      <c r="L27" s="50" t="s">
        <v>27</v>
      </c>
    </row>
    <row r="28" spans="1:12" s="1" customFormat="1" x14ac:dyDescent="0.2">
      <c r="A28" s="188" t="s">
        <v>338</v>
      </c>
      <c r="B28" s="184" t="s">
        <v>76</v>
      </c>
      <c r="C28" s="182" t="s">
        <v>20</v>
      </c>
      <c r="D28" s="186">
        <f>K28+K29</f>
        <v>97.03</v>
      </c>
      <c r="E28" s="10"/>
      <c r="F28" s="9"/>
      <c r="G28" s="12"/>
      <c r="H28" s="9"/>
      <c r="I28" s="10" t="s">
        <v>327</v>
      </c>
      <c r="J28" s="9" t="s">
        <v>20</v>
      </c>
      <c r="K28" s="12">
        <v>93.5</v>
      </c>
      <c r="L28" s="9" t="s">
        <v>28</v>
      </c>
    </row>
    <row r="29" spans="1:12" s="1" customFormat="1" x14ac:dyDescent="0.2">
      <c r="A29" s="189"/>
      <c r="B29" s="185"/>
      <c r="C29" s="183"/>
      <c r="D29" s="187"/>
      <c r="E29" s="10"/>
      <c r="F29" s="9"/>
      <c r="G29" s="12"/>
      <c r="H29" s="9"/>
      <c r="I29" s="10" t="s">
        <v>237</v>
      </c>
      <c r="J29" s="9" t="s">
        <v>20</v>
      </c>
      <c r="K29" s="12">
        <v>3.53</v>
      </c>
      <c r="L29" s="9" t="s">
        <v>28</v>
      </c>
    </row>
    <row r="30" spans="1:12" s="1" customFormat="1" x14ac:dyDescent="0.2">
      <c r="A30" s="50" t="s">
        <v>339</v>
      </c>
      <c r="B30" s="10" t="s">
        <v>72</v>
      </c>
      <c r="C30" s="108" t="s">
        <v>5</v>
      </c>
      <c r="D30" s="12">
        <f>0.15+93.5/1.7*(0.04+0.02+0.04+0.02)</f>
        <v>6.7500000000000009</v>
      </c>
      <c r="E30" s="10"/>
      <c r="F30" s="9"/>
      <c r="G30" s="12"/>
      <c r="H30" s="9"/>
      <c r="I30" s="10" t="s">
        <v>73</v>
      </c>
      <c r="J30" s="9" t="s">
        <v>20</v>
      </c>
      <c r="K30" s="12" t="s">
        <v>56</v>
      </c>
      <c r="L30" s="9" t="s">
        <v>28</v>
      </c>
    </row>
    <row r="31" spans="1:12" s="1" customFormat="1" x14ac:dyDescent="0.2">
      <c r="A31" s="50" t="s">
        <v>340</v>
      </c>
      <c r="B31" s="10" t="s">
        <v>74</v>
      </c>
      <c r="C31" s="108" t="s">
        <v>5</v>
      </c>
      <c r="D31" s="12">
        <f>D30</f>
        <v>6.7500000000000009</v>
      </c>
      <c r="E31" s="10"/>
      <c r="F31" s="9"/>
      <c r="G31" s="12"/>
      <c r="H31" s="9"/>
      <c r="I31" s="10" t="s">
        <v>75</v>
      </c>
      <c r="J31" s="9" t="s">
        <v>20</v>
      </c>
      <c r="K31" s="12" t="s">
        <v>56</v>
      </c>
      <c r="L31" s="9" t="s">
        <v>28</v>
      </c>
    </row>
    <row r="32" spans="1:12" s="1" customFormat="1" x14ac:dyDescent="0.2">
      <c r="A32" s="50" t="s">
        <v>341</v>
      </c>
      <c r="B32" s="10" t="s">
        <v>77</v>
      </c>
      <c r="C32" s="9" t="s">
        <v>5</v>
      </c>
      <c r="D32" s="12">
        <f>(0.2+2.72+0.52+2.7+0.48+2.16+0.2)*1.8</f>
        <v>16.164000000000001</v>
      </c>
      <c r="E32" s="9"/>
      <c r="F32" s="9"/>
      <c r="G32" s="9"/>
      <c r="H32" s="116"/>
      <c r="I32" s="67" t="s">
        <v>238</v>
      </c>
      <c r="J32" s="9" t="s">
        <v>5</v>
      </c>
      <c r="K32" s="12" t="s">
        <v>56</v>
      </c>
      <c r="L32" s="9" t="s">
        <v>28</v>
      </c>
    </row>
    <row r="33" spans="1:12" s="1" customFormat="1" ht="15.75" x14ac:dyDescent="0.2">
      <c r="A33" s="200" t="s">
        <v>256</v>
      </c>
      <c r="B33" s="201"/>
      <c r="C33" s="201"/>
      <c r="D33" s="201"/>
      <c r="E33" s="201"/>
      <c r="F33" s="201"/>
      <c r="G33" s="201"/>
      <c r="H33" s="201"/>
      <c r="I33" s="201"/>
      <c r="J33" s="201"/>
      <c r="K33" s="201"/>
      <c r="L33" s="202"/>
    </row>
    <row r="34" spans="1:12" s="1" customFormat="1" ht="13.5" x14ac:dyDescent="0.2">
      <c r="A34" s="159" t="s">
        <v>183</v>
      </c>
      <c r="B34" s="10" t="s">
        <v>241</v>
      </c>
      <c r="C34" s="9" t="s">
        <v>5</v>
      </c>
      <c r="D34" s="12">
        <f>3*6</f>
        <v>18</v>
      </c>
      <c r="E34" s="115"/>
      <c r="F34" s="115"/>
      <c r="G34" s="115"/>
      <c r="H34" s="115"/>
      <c r="I34" s="115"/>
      <c r="J34" s="115"/>
      <c r="K34" s="115"/>
      <c r="L34" s="133" t="s">
        <v>28</v>
      </c>
    </row>
    <row r="35" spans="1:12" s="1" customFormat="1" ht="13.5" x14ac:dyDescent="0.2">
      <c r="A35" s="159" t="s">
        <v>198</v>
      </c>
      <c r="B35" s="113" t="s">
        <v>262</v>
      </c>
      <c r="C35" s="112" t="s">
        <v>263</v>
      </c>
      <c r="D35" s="114">
        <v>3</v>
      </c>
      <c r="E35" s="115"/>
      <c r="F35" s="122"/>
      <c r="G35" s="122"/>
      <c r="H35" s="115"/>
      <c r="I35" s="115"/>
      <c r="J35" s="122"/>
      <c r="K35" s="122"/>
      <c r="L35" s="133" t="s">
        <v>28</v>
      </c>
    </row>
    <row r="36" spans="1:12" s="1" customFormat="1" x14ac:dyDescent="0.2">
      <c r="A36" s="188" t="s">
        <v>9</v>
      </c>
      <c r="B36" s="184" t="s">
        <v>260</v>
      </c>
      <c r="C36" s="182" t="s">
        <v>26</v>
      </c>
      <c r="D36" s="186">
        <v>25</v>
      </c>
      <c r="E36" s="37" t="s">
        <v>261</v>
      </c>
      <c r="F36" s="112" t="s">
        <v>26</v>
      </c>
      <c r="G36" s="114">
        <f>D36</f>
        <v>25</v>
      </c>
      <c r="H36" s="9" t="s">
        <v>27</v>
      </c>
      <c r="I36" s="37" t="s">
        <v>261</v>
      </c>
      <c r="J36" s="112" t="s">
        <v>26</v>
      </c>
      <c r="K36" s="114">
        <f t="shared" ref="K36" si="0">D36</f>
        <v>25</v>
      </c>
      <c r="L36" s="9" t="s">
        <v>27</v>
      </c>
    </row>
    <row r="37" spans="1:12" s="1" customFormat="1" x14ac:dyDescent="0.2">
      <c r="A37" s="189"/>
      <c r="B37" s="185"/>
      <c r="C37" s="183"/>
      <c r="D37" s="187"/>
      <c r="E37" s="113" t="s">
        <v>119</v>
      </c>
      <c r="F37" s="112" t="s">
        <v>26</v>
      </c>
      <c r="G37" s="114">
        <f>D36</f>
        <v>25</v>
      </c>
      <c r="H37" s="9" t="s">
        <v>29</v>
      </c>
      <c r="I37" s="43" t="s">
        <v>259</v>
      </c>
      <c r="J37" s="112" t="s">
        <v>26</v>
      </c>
      <c r="K37" s="114">
        <f>D36</f>
        <v>25</v>
      </c>
      <c r="L37" s="121" t="s">
        <v>28</v>
      </c>
    </row>
    <row r="38" spans="1:12" s="1" customFormat="1" x14ac:dyDescent="0.2">
      <c r="A38" s="159" t="s">
        <v>193</v>
      </c>
      <c r="B38" s="134" t="s">
        <v>264</v>
      </c>
      <c r="C38" s="133" t="s">
        <v>26</v>
      </c>
      <c r="D38" s="135">
        <v>17</v>
      </c>
      <c r="E38" s="134" t="s">
        <v>121</v>
      </c>
      <c r="F38" s="133" t="s">
        <v>26</v>
      </c>
      <c r="G38" s="135">
        <f>D38</f>
        <v>17</v>
      </c>
      <c r="H38" s="133" t="s">
        <v>29</v>
      </c>
      <c r="I38" s="140"/>
      <c r="J38" s="133"/>
      <c r="K38" s="135"/>
      <c r="L38" s="133" t="s">
        <v>28</v>
      </c>
    </row>
    <row r="39" spans="1:12" s="1" customFormat="1" x14ac:dyDescent="0.2">
      <c r="A39" s="159" t="s">
        <v>331</v>
      </c>
      <c r="B39" s="10" t="s">
        <v>265</v>
      </c>
      <c r="C39" s="9" t="s">
        <v>26</v>
      </c>
      <c r="D39" s="12">
        <v>17</v>
      </c>
      <c r="E39" s="37" t="s">
        <v>261</v>
      </c>
      <c r="F39" s="112" t="s">
        <v>26</v>
      </c>
      <c r="G39" s="114">
        <f>D39</f>
        <v>17</v>
      </c>
      <c r="H39" s="9" t="s">
        <v>29</v>
      </c>
      <c r="I39" s="67"/>
      <c r="J39" s="9"/>
      <c r="K39" s="12"/>
      <c r="L39" s="133" t="s">
        <v>28</v>
      </c>
    </row>
    <row r="40" spans="1:12" s="1" customFormat="1" x14ac:dyDescent="0.2">
      <c r="A40" s="188" t="s">
        <v>232</v>
      </c>
      <c r="B40" s="184" t="s">
        <v>277</v>
      </c>
      <c r="C40" s="182" t="s">
        <v>26</v>
      </c>
      <c r="D40" s="186">
        <v>30</v>
      </c>
      <c r="E40" s="37" t="s">
        <v>261</v>
      </c>
      <c r="F40" s="112" t="s">
        <v>26</v>
      </c>
      <c r="G40" s="114">
        <f>D40</f>
        <v>30</v>
      </c>
      <c r="H40" s="9" t="s">
        <v>29</v>
      </c>
      <c r="I40" s="67"/>
      <c r="J40" s="9"/>
      <c r="K40" s="12"/>
      <c r="L40" s="133" t="s">
        <v>28</v>
      </c>
    </row>
    <row r="41" spans="1:12" s="1" customFormat="1" x14ac:dyDescent="0.2">
      <c r="A41" s="189"/>
      <c r="B41" s="185"/>
      <c r="C41" s="183"/>
      <c r="D41" s="187"/>
      <c r="E41" s="113" t="s">
        <v>266</v>
      </c>
      <c r="F41" s="112" t="s">
        <v>26</v>
      </c>
      <c r="G41" s="114">
        <f>D40</f>
        <v>30</v>
      </c>
      <c r="H41" s="9" t="s">
        <v>29</v>
      </c>
      <c r="I41" s="67"/>
      <c r="J41" s="9"/>
      <c r="K41" s="12"/>
      <c r="L41" s="133" t="s">
        <v>28</v>
      </c>
    </row>
    <row r="42" spans="1:12" s="1" customFormat="1" x14ac:dyDescent="0.2">
      <c r="A42" s="159" t="s">
        <v>332</v>
      </c>
      <c r="B42" s="134" t="s">
        <v>267</v>
      </c>
      <c r="C42" s="133" t="s">
        <v>263</v>
      </c>
      <c r="D42" s="135">
        <v>12</v>
      </c>
      <c r="E42" s="133"/>
      <c r="F42" s="133"/>
      <c r="G42" s="133"/>
      <c r="H42" s="116"/>
      <c r="I42" s="140"/>
      <c r="J42" s="133"/>
      <c r="K42" s="135"/>
      <c r="L42" s="133" t="s">
        <v>28</v>
      </c>
    </row>
    <row r="43" spans="1:12" s="1" customFormat="1" x14ac:dyDescent="0.2">
      <c r="A43" s="188" t="s">
        <v>244</v>
      </c>
      <c r="B43" s="184" t="s">
        <v>268</v>
      </c>
      <c r="C43" s="182" t="s">
        <v>26</v>
      </c>
      <c r="D43" s="186">
        <v>20</v>
      </c>
      <c r="E43" s="37" t="s">
        <v>269</v>
      </c>
      <c r="F43" s="119" t="s">
        <v>26</v>
      </c>
      <c r="G43" s="118">
        <f>D43</f>
        <v>20</v>
      </c>
      <c r="H43" s="9" t="s">
        <v>27</v>
      </c>
      <c r="I43" s="67"/>
      <c r="J43" s="9"/>
      <c r="K43" s="12"/>
      <c r="L43" s="133" t="s">
        <v>28</v>
      </c>
    </row>
    <row r="44" spans="1:12" s="1" customFormat="1" x14ac:dyDescent="0.2">
      <c r="A44" s="189"/>
      <c r="B44" s="185"/>
      <c r="C44" s="183"/>
      <c r="D44" s="187"/>
      <c r="E44" s="120" t="s">
        <v>278</v>
      </c>
      <c r="F44" s="119" t="s">
        <v>26</v>
      </c>
      <c r="G44" s="118">
        <f>D43</f>
        <v>20</v>
      </c>
      <c r="H44" s="9" t="s">
        <v>29</v>
      </c>
      <c r="I44" s="67"/>
      <c r="J44" s="9"/>
      <c r="K44" s="12"/>
      <c r="L44" s="133" t="s">
        <v>28</v>
      </c>
    </row>
    <row r="45" spans="1:12" s="1" customFormat="1" ht="25.5" x14ac:dyDescent="0.2">
      <c r="A45" s="188" t="s">
        <v>333</v>
      </c>
      <c r="B45" s="184" t="s">
        <v>270</v>
      </c>
      <c r="C45" s="182" t="s">
        <v>26</v>
      </c>
      <c r="D45" s="186">
        <v>20</v>
      </c>
      <c r="E45" s="9"/>
      <c r="F45" s="9"/>
      <c r="G45" s="9"/>
      <c r="H45" s="116"/>
      <c r="I45" s="67" t="s">
        <v>282</v>
      </c>
      <c r="J45" s="9" t="s">
        <v>26</v>
      </c>
      <c r="K45" s="45" t="s">
        <v>56</v>
      </c>
      <c r="L45" s="9" t="s">
        <v>28</v>
      </c>
    </row>
    <row r="46" spans="1:12" s="1" customFormat="1" x14ac:dyDescent="0.2">
      <c r="A46" s="189"/>
      <c r="B46" s="185"/>
      <c r="C46" s="183"/>
      <c r="D46" s="187"/>
      <c r="E46" s="9"/>
      <c r="F46" s="9"/>
      <c r="G46" s="9"/>
      <c r="H46" s="116"/>
      <c r="I46" s="67" t="s">
        <v>283</v>
      </c>
      <c r="J46" s="9" t="s">
        <v>26</v>
      </c>
      <c r="K46" s="45" t="s">
        <v>56</v>
      </c>
      <c r="L46" s="9" t="s">
        <v>28</v>
      </c>
    </row>
    <row r="47" spans="1:12" s="1" customFormat="1" x14ac:dyDescent="0.2">
      <c r="A47" s="159" t="s">
        <v>334</v>
      </c>
      <c r="B47" s="10" t="s">
        <v>271</v>
      </c>
      <c r="C47" s="9" t="s">
        <v>26</v>
      </c>
      <c r="D47" s="12">
        <v>20</v>
      </c>
      <c r="E47" s="9"/>
      <c r="F47" s="9"/>
      <c r="G47" s="9"/>
      <c r="H47" s="116"/>
      <c r="I47" s="37" t="s">
        <v>269</v>
      </c>
      <c r="J47" s="119" t="s">
        <v>26</v>
      </c>
      <c r="K47" s="118">
        <f>D47</f>
        <v>20</v>
      </c>
      <c r="L47" s="9" t="s">
        <v>27</v>
      </c>
    </row>
    <row r="48" spans="1:12" s="1" customFormat="1" x14ac:dyDescent="0.2">
      <c r="A48" s="188" t="s">
        <v>335</v>
      </c>
      <c r="B48" s="184" t="s">
        <v>268</v>
      </c>
      <c r="C48" s="182" t="s">
        <v>26</v>
      </c>
      <c r="D48" s="186">
        <f>12.6*2+32.8+1</f>
        <v>59</v>
      </c>
      <c r="E48" s="37" t="s">
        <v>269</v>
      </c>
      <c r="F48" s="119" t="s">
        <v>26</v>
      </c>
      <c r="G48" s="124">
        <f>D48</f>
        <v>59</v>
      </c>
      <c r="H48" s="9" t="s">
        <v>27</v>
      </c>
      <c r="I48" s="37"/>
      <c r="J48" s="119"/>
      <c r="K48" s="118"/>
      <c r="L48" s="133" t="s">
        <v>28</v>
      </c>
    </row>
    <row r="49" spans="1:12" s="1" customFormat="1" x14ac:dyDescent="0.2">
      <c r="A49" s="189"/>
      <c r="B49" s="185"/>
      <c r="C49" s="183"/>
      <c r="D49" s="187"/>
      <c r="E49" s="120" t="s">
        <v>278</v>
      </c>
      <c r="F49" s="119" t="s">
        <v>26</v>
      </c>
      <c r="G49" s="124">
        <f>D48</f>
        <v>59</v>
      </c>
      <c r="H49" s="9" t="s">
        <v>29</v>
      </c>
      <c r="I49" s="37"/>
      <c r="J49" s="119"/>
      <c r="K49" s="118"/>
      <c r="L49" s="133" t="s">
        <v>28</v>
      </c>
    </row>
    <row r="50" spans="1:12" s="1" customFormat="1" ht="25.5" x14ac:dyDescent="0.2">
      <c r="A50" s="188" t="s">
        <v>336</v>
      </c>
      <c r="B50" s="184" t="s">
        <v>272</v>
      </c>
      <c r="C50" s="182" t="s">
        <v>26</v>
      </c>
      <c r="D50" s="186">
        <f>D48</f>
        <v>59</v>
      </c>
      <c r="E50" s="9"/>
      <c r="F50" s="9"/>
      <c r="G50" s="9"/>
      <c r="H50" s="116"/>
      <c r="I50" s="67" t="s">
        <v>282</v>
      </c>
      <c r="J50" s="9" t="s">
        <v>26</v>
      </c>
      <c r="K50" s="45" t="s">
        <v>56</v>
      </c>
      <c r="L50" s="9" t="s">
        <v>28</v>
      </c>
    </row>
    <row r="51" spans="1:12" s="1" customFormat="1" x14ac:dyDescent="0.2">
      <c r="A51" s="226"/>
      <c r="B51" s="190"/>
      <c r="C51" s="191"/>
      <c r="D51" s="192"/>
      <c r="E51" s="9"/>
      <c r="F51" s="9"/>
      <c r="G51" s="9"/>
      <c r="H51" s="116"/>
      <c r="I51" s="67" t="s">
        <v>283</v>
      </c>
      <c r="J51" s="9" t="s">
        <v>26</v>
      </c>
      <c r="K51" s="45" t="s">
        <v>56</v>
      </c>
      <c r="L51" s="9" t="s">
        <v>28</v>
      </c>
    </row>
    <row r="52" spans="1:12" s="1" customFormat="1" x14ac:dyDescent="0.2">
      <c r="A52" s="226"/>
      <c r="B52" s="190"/>
      <c r="C52" s="191"/>
      <c r="D52" s="192"/>
      <c r="E52" s="9"/>
      <c r="F52" s="9"/>
      <c r="G52" s="9"/>
      <c r="H52" s="116"/>
      <c r="I52" s="67" t="s">
        <v>273</v>
      </c>
      <c r="J52" s="9" t="s">
        <v>19</v>
      </c>
      <c r="K52" s="12">
        <v>1</v>
      </c>
      <c r="L52" s="121" t="s">
        <v>28</v>
      </c>
    </row>
    <row r="53" spans="1:12" s="1" customFormat="1" x14ac:dyDescent="0.2">
      <c r="A53" s="226"/>
      <c r="B53" s="190"/>
      <c r="C53" s="191"/>
      <c r="D53" s="192"/>
      <c r="E53" s="9"/>
      <c r="F53" s="9"/>
      <c r="G53" s="9"/>
      <c r="H53" s="116"/>
      <c r="I53" s="67" t="s">
        <v>274</v>
      </c>
      <c r="J53" s="9" t="s">
        <v>19</v>
      </c>
      <c r="K53" s="12">
        <v>2</v>
      </c>
      <c r="L53" s="121" t="s">
        <v>28</v>
      </c>
    </row>
    <row r="54" spans="1:12" s="1" customFormat="1" x14ac:dyDescent="0.2">
      <c r="A54" s="226"/>
      <c r="B54" s="190"/>
      <c r="C54" s="191"/>
      <c r="D54" s="192"/>
      <c r="E54" s="9"/>
      <c r="F54" s="9"/>
      <c r="G54" s="9"/>
      <c r="H54" s="116"/>
      <c r="I54" s="67" t="s">
        <v>275</v>
      </c>
      <c r="J54" s="9" t="s">
        <v>19</v>
      </c>
      <c r="K54" s="12">
        <v>1</v>
      </c>
      <c r="L54" s="121" t="s">
        <v>28</v>
      </c>
    </row>
    <row r="55" spans="1:12" s="1" customFormat="1" x14ac:dyDescent="0.2">
      <c r="A55" s="189"/>
      <c r="B55" s="185"/>
      <c r="C55" s="183"/>
      <c r="D55" s="187"/>
      <c r="E55" s="9"/>
      <c r="F55" s="9"/>
      <c r="G55" s="9"/>
      <c r="H55" s="116"/>
      <c r="I55" s="67" t="s">
        <v>276</v>
      </c>
      <c r="J55" s="9" t="s">
        <v>19</v>
      </c>
      <c r="K55" s="12">
        <v>1</v>
      </c>
      <c r="L55" s="121" t="s">
        <v>28</v>
      </c>
    </row>
    <row r="56" spans="1:12" s="1" customFormat="1" x14ac:dyDescent="0.2">
      <c r="A56" s="159" t="s">
        <v>337</v>
      </c>
      <c r="B56" s="10" t="s">
        <v>271</v>
      </c>
      <c r="C56" s="9" t="s">
        <v>26</v>
      </c>
      <c r="D56" s="12">
        <f>G48</f>
        <v>59</v>
      </c>
      <c r="E56" s="9"/>
      <c r="F56" s="9"/>
      <c r="G56" s="9"/>
      <c r="H56" s="116"/>
      <c r="I56" s="37" t="s">
        <v>269</v>
      </c>
      <c r="J56" s="123" t="s">
        <v>26</v>
      </c>
      <c r="K56" s="124">
        <f>D56</f>
        <v>59</v>
      </c>
      <c r="L56" s="9" t="s">
        <v>27</v>
      </c>
    </row>
    <row r="57" spans="1:12" s="1" customFormat="1" ht="25.5" x14ac:dyDescent="0.2">
      <c r="A57" s="159" t="s">
        <v>338</v>
      </c>
      <c r="B57" s="134" t="s">
        <v>279</v>
      </c>
      <c r="C57" s="133" t="s">
        <v>26</v>
      </c>
      <c r="D57" s="135">
        <v>15</v>
      </c>
      <c r="E57" s="133"/>
      <c r="F57" s="133"/>
      <c r="G57" s="133"/>
      <c r="H57" s="116"/>
      <c r="I57" s="140" t="s">
        <v>280</v>
      </c>
      <c r="J57" s="133" t="s">
        <v>281</v>
      </c>
      <c r="K57" s="135">
        <v>600</v>
      </c>
      <c r="L57" s="121" t="s">
        <v>28</v>
      </c>
    </row>
    <row r="58" spans="1:12" s="1" customFormat="1" ht="15.75" x14ac:dyDescent="0.2">
      <c r="A58" s="200" t="s">
        <v>80</v>
      </c>
      <c r="B58" s="201"/>
      <c r="C58" s="201"/>
      <c r="D58" s="201"/>
      <c r="E58" s="201"/>
      <c r="F58" s="201"/>
      <c r="G58" s="201"/>
      <c r="H58" s="201"/>
      <c r="I58" s="201"/>
      <c r="J58" s="201"/>
      <c r="K58" s="201"/>
      <c r="L58" s="202"/>
    </row>
    <row r="59" spans="1:12" s="1" customFormat="1" x14ac:dyDescent="0.2">
      <c r="A59" s="133" t="s">
        <v>183</v>
      </c>
      <c r="B59" s="10" t="s">
        <v>59</v>
      </c>
      <c r="C59" s="9" t="s">
        <v>5</v>
      </c>
      <c r="D59" s="104">
        <f>0.5*0.5*2</f>
        <v>0.5</v>
      </c>
      <c r="E59" s="47" t="s">
        <v>60</v>
      </c>
      <c r="F59" s="57" t="s">
        <v>61</v>
      </c>
      <c r="G59" s="45" t="s">
        <v>56</v>
      </c>
      <c r="H59" s="51" t="s">
        <v>29</v>
      </c>
      <c r="I59" s="10"/>
      <c r="J59" s="10"/>
      <c r="K59" s="10"/>
      <c r="L59" s="133" t="s">
        <v>28</v>
      </c>
    </row>
    <row r="60" spans="1:12" s="1" customFormat="1" x14ac:dyDescent="0.2">
      <c r="A60" s="133" t="s">
        <v>198</v>
      </c>
      <c r="B60" s="53" t="s">
        <v>82</v>
      </c>
      <c r="C60" s="55" t="s">
        <v>53</v>
      </c>
      <c r="D60" s="12">
        <f>0.5*0.5*0.5*2</f>
        <v>0.25</v>
      </c>
      <c r="E60" s="10"/>
      <c r="F60" s="9"/>
      <c r="G60" s="12"/>
      <c r="H60" s="9"/>
      <c r="I60" s="10"/>
      <c r="J60" s="10"/>
      <c r="K60" s="10"/>
      <c r="L60" s="133" t="s">
        <v>28</v>
      </c>
    </row>
    <row r="61" spans="1:12" s="1" customFormat="1" x14ac:dyDescent="0.2">
      <c r="A61" s="182" t="s">
        <v>9</v>
      </c>
      <c r="B61" s="184" t="s">
        <v>83</v>
      </c>
      <c r="C61" s="182" t="s">
        <v>19</v>
      </c>
      <c r="D61" s="186">
        <v>2</v>
      </c>
      <c r="E61" s="10"/>
      <c r="F61" s="9"/>
      <c r="G61" s="12"/>
      <c r="H61" s="9"/>
      <c r="I61" s="10" t="s">
        <v>84</v>
      </c>
      <c r="J61" s="9" t="s">
        <v>20</v>
      </c>
      <c r="K61" s="130">
        <f>0.945*11</f>
        <v>10.395</v>
      </c>
      <c r="L61" s="9" t="s">
        <v>28</v>
      </c>
    </row>
    <row r="62" spans="1:12" s="1" customFormat="1" x14ac:dyDescent="0.2">
      <c r="A62" s="183"/>
      <c r="B62" s="185"/>
      <c r="C62" s="183"/>
      <c r="D62" s="187"/>
      <c r="E62" s="10"/>
      <c r="F62" s="9"/>
      <c r="G62" s="12"/>
      <c r="H62" s="9"/>
      <c r="I62" s="10" t="s">
        <v>85</v>
      </c>
      <c r="J62" s="9" t="s">
        <v>20</v>
      </c>
      <c r="K62" s="12">
        <v>0.5</v>
      </c>
      <c r="L62" s="9" t="s">
        <v>28</v>
      </c>
    </row>
    <row r="63" spans="1:12" s="1" customFormat="1" x14ac:dyDescent="0.2">
      <c r="A63" s="133" t="s">
        <v>193</v>
      </c>
      <c r="B63" s="52" t="s">
        <v>86</v>
      </c>
      <c r="C63" s="54" t="s">
        <v>53</v>
      </c>
      <c r="D63" s="56">
        <v>0.25</v>
      </c>
      <c r="E63" s="10"/>
      <c r="F63" s="9"/>
      <c r="G63" s="12"/>
      <c r="H63" s="9"/>
      <c r="I63" s="64" t="s">
        <v>87</v>
      </c>
      <c r="J63" s="9" t="s">
        <v>53</v>
      </c>
      <c r="K63" s="9" t="s">
        <v>56</v>
      </c>
      <c r="L63" s="9" t="s">
        <v>28</v>
      </c>
    </row>
    <row r="64" spans="1:12" s="1" customFormat="1" x14ac:dyDescent="0.2">
      <c r="A64" s="133" t="s">
        <v>331</v>
      </c>
      <c r="B64" s="10" t="s">
        <v>81</v>
      </c>
      <c r="C64" s="9" t="s">
        <v>89</v>
      </c>
      <c r="D64" s="12">
        <v>12.3</v>
      </c>
      <c r="E64" s="10" t="s">
        <v>90</v>
      </c>
      <c r="F64" s="9" t="s">
        <v>20</v>
      </c>
      <c r="G64" s="45" t="s">
        <v>56</v>
      </c>
      <c r="H64" s="51" t="s">
        <v>29</v>
      </c>
      <c r="I64" s="10"/>
      <c r="J64" s="10"/>
      <c r="K64" s="10"/>
      <c r="L64" s="133" t="s">
        <v>28</v>
      </c>
    </row>
    <row r="65" spans="1:12" s="1" customFormat="1" x14ac:dyDescent="0.2">
      <c r="A65" s="133" t="s">
        <v>232</v>
      </c>
      <c r="B65" s="10" t="s">
        <v>88</v>
      </c>
      <c r="C65" s="9" t="s">
        <v>5</v>
      </c>
      <c r="D65" s="12">
        <f>12.3*2.1</f>
        <v>25.830000000000002</v>
      </c>
      <c r="E65" s="10" t="s">
        <v>94</v>
      </c>
      <c r="F65" s="9" t="s">
        <v>5</v>
      </c>
      <c r="G65" s="45" t="s">
        <v>56</v>
      </c>
      <c r="H65" s="51" t="s">
        <v>29</v>
      </c>
      <c r="I65" s="10"/>
      <c r="J65" s="10"/>
      <c r="K65" s="10"/>
      <c r="L65" s="133" t="s">
        <v>28</v>
      </c>
    </row>
    <row r="66" spans="1:12" s="1" customFormat="1" x14ac:dyDescent="0.2">
      <c r="A66" s="133" t="s">
        <v>332</v>
      </c>
      <c r="B66" s="10" t="s">
        <v>95</v>
      </c>
      <c r="C66" s="9" t="s">
        <v>5</v>
      </c>
      <c r="D66" s="12">
        <f>12.3*1.3</f>
        <v>15.990000000000002</v>
      </c>
      <c r="E66" s="10" t="s">
        <v>96</v>
      </c>
      <c r="F66" s="9" t="s">
        <v>5</v>
      </c>
      <c r="G66" s="45" t="s">
        <v>56</v>
      </c>
      <c r="H66" s="51" t="s">
        <v>29</v>
      </c>
      <c r="I66" s="10"/>
      <c r="J66" s="10"/>
      <c r="K66" s="10"/>
      <c r="L66" s="133" t="s">
        <v>28</v>
      </c>
    </row>
    <row r="67" spans="1:12" s="1" customFormat="1" x14ac:dyDescent="0.2">
      <c r="A67" s="133" t="s">
        <v>244</v>
      </c>
      <c r="B67" s="10" t="s">
        <v>91</v>
      </c>
      <c r="C67" s="9" t="s">
        <v>5</v>
      </c>
      <c r="D67" s="12">
        <f>(2.1+12.3+2.1)*0.6</f>
        <v>9.9</v>
      </c>
      <c r="E67" s="41" t="s">
        <v>70</v>
      </c>
      <c r="F67" s="57" t="s">
        <v>5</v>
      </c>
      <c r="G67" s="45" t="s">
        <v>56</v>
      </c>
      <c r="H67" s="129" t="s">
        <v>29</v>
      </c>
      <c r="I67" s="10"/>
      <c r="J67" s="10"/>
      <c r="K67" s="10"/>
      <c r="L67" s="133" t="s">
        <v>28</v>
      </c>
    </row>
    <row r="68" spans="1:12" s="1" customFormat="1" x14ac:dyDescent="0.2">
      <c r="A68" s="133" t="s">
        <v>333</v>
      </c>
      <c r="B68" s="10" t="s">
        <v>93</v>
      </c>
      <c r="C68" s="9" t="s">
        <v>5</v>
      </c>
      <c r="D68" s="12">
        <f>D65</f>
        <v>25.830000000000002</v>
      </c>
      <c r="E68" s="10" t="s">
        <v>94</v>
      </c>
      <c r="F68" s="9" t="s">
        <v>5</v>
      </c>
      <c r="G68" s="12">
        <f>D68</f>
        <v>25.830000000000002</v>
      </c>
      <c r="H68" s="51" t="s">
        <v>29</v>
      </c>
      <c r="I68" s="10"/>
      <c r="J68" s="10"/>
      <c r="K68" s="10"/>
      <c r="L68" s="133" t="s">
        <v>28</v>
      </c>
    </row>
    <row r="69" spans="1:12" s="1" customFormat="1" x14ac:dyDescent="0.2">
      <c r="A69" s="133" t="s">
        <v>334</v>
      </c>
      <c r="B69" s="10" t="s">
        <v>125</v>
      </c>
      <c r="C69" s="9" t="s">
        <v>62</v>
      </c>
      <c r="D69" s="12">
        <v>15</v>
      </c>
      <c r="E69" s="10" t="s">
        <v>118</v>
      </c>
      <c r="F69" s="9" t="s">
        <v>62</v>
      </c>
      <c r="G69" s="12">
        <v>15</v>
      </c>
      <c r="H69" s="63" t="s">
        <v>29</v>
      </c>
      <c r="I69" s="10"/>
      <c r="J69" s="10"/>
      <c r="K69" s="10"/>
      <c r="L69" s="133" t="s">
        <v>28</v>
      </c>
    </row>
    <row r="70" spans="1:12" s="1" customFormat="1" x14ac:dyDescent="0.2">
      <c r="A70" s="133" t="s">
        <v>335</v>
      </c>
      <c r="B70" s="10" t="s">
        <v>126</v>
      </c>
      <c r="C70" s="9" t="s">
        <v>19</v>
      </c>
      <c r="D70" s="12">
        <v>3</v>
      </c>
      <c r="E70" s="10" t="s">
        <v>127</v>
      </c>
      <c r="F70" s="9" t="s">
        <v>19</v>
      </c>
      <c r="G70" s="12">
        <v>3</v>
      </c>
      <c r="H70" s="63" t="s">
        <v>29</v>
      </c>
      <c r="I70" s="10"/>
      <c r="J70" s="9"/>
      <c r="K70" s="12"/>
      <c r="L70" s="133" t="s">
        <v>28</v>
      </c>
    </row>
    <row r="71" spans="1:12" s="1" customFormat="1" x14ac:dyDescent="0.2">
      <c r="A71" s="133" t="s">
        <v>336</v>
      </c>
      <c r="B71" s="10" t="s">
        <v>66</v>
      </c>
      <c r="C71" s="9" t="s">
        <v>5</v>
      </c>
      <c r="D71" s="12">
        <f>(12.3+2)*1.2</f>
        <v>17.16</v>
      </c>
      <c r="E71" s="41" t="s">
        <v>70</v>
      </c>
      <c r="F71" s="57" t="s">
        <v>5</v>
      </c>
      <c r="G71" s="45" t="s">
        <v>56</v>
      </c>
      <c r="H71" s="51" t="s">
        <v>27</v>
      </c>
      <c r="I71" s="10"/>
      <c r="J71" s="10"/>
      <c r="K71" s="10"/>
      <c r="L71" s="133" t="s">
        <v>28</v>
      </c>
    </row>
    <row r="72" spans="1:12" s="1" customFormat="1" x14ac:dyDescent="0.2">
      <c r="A72" s="133" t="s">
        <v>337</v>
      </c>
      <c r="B72" s="10" t="s">
        <v>67</v>
      </c>
      <c r="C72" s="9" t="s">
        <v>5</v>
      </c>
      <c r="D72" s="12">
        <f>D71</f>
        <v>17.16</v>
      </c>
      <c r="E72" s="67" t="s">
        <v>71</v>
      </c>
      <c r="F72" s="112" t="s">
        <v>5</v>
      </c>
      <c r="G72" s="12" t="s">
        <v>56</v>
      </c>
      <c r="H72" s="9" t="s">
        <v>27</v>
      </c>
      <c r="I72" s="10"/>
      <c r="J72" s="10"/>
      <c r="K72" s="10"/>
      <c r="L72" s="133" t="s">
        <v>28</v>
      </c>
    </row>
    <row r="73" spans="1:12" s="1" customFormat="1" x14ac:dyDescent="0.2">
      <c r="A73" s="133" t="s">
        <v>338</v>
      </c>
      <c r="B73" s="10" t="s">
        <v>97</v>
      </c>
      <c r="C73" s="9" t="s">
        <v>20</v>
      </c>
      <c r="D73" s="12" t="s">
        <v>99</v>
      </c>
      <c r="E73" s="10" t="s">
        <v>98</v>
      </c>
      <c r="F73" s="9" t="s">
        <v>20</v>
      </c>
      <c r="G73" s="9" t="s">
        <v>99</v>
      </c>
      <c r="H73" s="51" t="s">
        <v>29</v>
      </c>
      <c r="I73" s="10"/>
      <c r="J73" s="10"/>
      <c r="K73" s="10"/>
      <c r="L73" s="133" t="s">
        <v>28</v>
      </c>
    </row>
    <row r="74" spans="1:12" s="1" customFormat="1" x14ac:dyDescent="0.2">
      <c r="A74" s="182" t="s">
        <v>339</v>
      </c>
      <c r="B74" s="184" t="s">
        <v>257</v>
      </c>
      <c r="C74" s="182" t="s">
        <v>20</v>
      </c>
      <c r="D74" s="186">
        <f>K74+K75+K76+K77+K78+K79</f>
        <v>598.77200000000005</v>
      </c>
      <c r="E74" s="134"/>
      <c r="F74" s="133"/>
      <c r="G74" s="133"/>
      <c r="H74" s="133"/>
      <c r="I74" s="134" t="s">
        <v>100</v>
      </c>
      <c r="J74" s="133" t="s">
        <v>20</v>
      </c>
      <c r="K74" s="135">
        <f>14.17*6</f>
        <v>85.02</v>
      </c>
      <c r="L74" s="133" t="s">
        <v>28</v>
      </c>
    </row>
    <row r="75" spans="1:12" s="1" customFormat="1" ht="18" customHeight="1" x14ac:dyDescent="0.2">
      <c r="A75" s="191"/>
      <c r="B75" s="190"/>
      <c r="C75" s="191"/>
      <c r="D75" s="192"/>
      <c r="E75" s="134"/>
      <c r="F75" s="133"/>
      <c r="G75" s="133"/>
      <c r="H75" s="133"/>
      <c r="I75" s="134" t="s">
        <v>101</v>
      </c>
      <c r="J75" s="133" t="s">
        <v>102</v>
      </c>
      <c r="K75" s="135">
        <f>12.3*2.1*6</f>
        <v>154.98000000000002</v>
      </c>
      <c r="L75" s="133" t="s">
        <v>28</v>
      </c>
    </row>
    <row r="76" spans="1:12" s="1" customFormat="1" ht="16.5" customHeight="1" x14ac:dyDescent="0.2">
      <c r="A76" s="191"/>
      <c r="B76" s="190"/>
      <c r="C76" s="191"/>
      <c r="D76" s="192"/>
      <c r="E76" s="134"/>
      <c r="F76" s="133"/>
      <c r="G76" s="133"/>
      <c r="H76" s="133"/>
      <c r="I76" s="134" t="s">
        <v>106</v>
      </c>
      <c r="J76" s="133" t="s">
        <v>102</v>
      </c>
      <c r="K76" s="135">
        <f>3.77*28</f>
        <v>105.56</v>
      </c>
      <c r="L76" s="133" t="s">
        <v>28</v>
      </c>
    </row>
    <row r="77" spans="1:12" s="1" customFormat="1" x14ac:dyDescent="0.2">
      <c r="A77" s="191"/>
      <c r="B77" s="190"/>
      <c r="C77" s="191"/>
      <c r="D77" s="192"/>
      <c r="E77" s="134"/>
      <c r="F77" s="133"/>
      <c r="G77" s="133"/>
      <c r="H77" s="133"/>
      <c r="I77" s="134" t="s">
        <v>103</v>
      </c>
      <c r="J77" s="133" t="s">
        <v>20</v>
      </c>
      <c r="K77" s="135">
        <f>0.2*0.2*4*39.25</f>
        <v>6.2800000000000011</v>
      </c>
      <c r="L77" s="133" t="s">
        <v>28</v>
      </c>
    </row>
    <row r="78" spans="1:12" s="1" customFormat="1" x14ac:dyDescent="0.2">
      <c r="A78" s="191"/>
      <c r="B78" s="190"/>
      <c r="C78" s="191"/>
      <c r="D78" s="192"/>
      <c r="E78" s="134"/>
      <c r="F78" s="133"/>
      <c r="G78" s="133"/>
      <c r="H78" s="133"/>
      <c r="I78" s="134" t="s">
        <v>104</v>
      </c>
      <c r="J78" s="133" t="s">
        <v>102</v>
      </c>
      <c r="K78" s="135">
        <f>(14.3*4)*3.36</f>
        <v>192.19200000000001</v>
      </c>
      <c r="L78" s="133" t="s">
        <v>28</v>
      </c>
    </row>
    <row r="79" spans="1:12" s="1" customFormat="1" ht="19.5" customHeight="1" x14ac:dyDescent="0.2">
      <c r="A79" s="183"/>
      <c r="B79" s="185"/>
      <c r="C79" s="183"/>
      <c r="D79" s="187"/>
      <c r="E79" s="134"/>
      <c r="F79" s="133"/>
      <c r="G79" s="133"/>
      <c r="H79" s="133"/>
      <c r="I79" s="134" t="s">
        <v>105</v>
      </c>
      <c r="J79" s="133" t="s">
        <v>102</v>
      </c>
      <c r="K79" s="135">
        <f>32.2*1.7</f>
        <v>54.74</v>
      </c>
      <c r="L79" s="133" t="s">
        <v>28</v>
      </c>
    </row>
    <row r="80" spans="1:12" s="1" customFormat="1" x14ac:dyDescent="0.2">
      <c r="A80" s="133" t="s">
        <v>340</v>
      </c>
      <c r="B80" s="10" t="s">
        <v>246</v>
      </c>
      <c r="C80" s="9" t="s">
        <v>5</v>
      </c>
      <c r="D80" s="12">
        <v>29.3</v>
      </c>
      <c r="E80" s="10"/>
      <c r="F80" s="9"/>
      <c r="G80" s="12"/>
      <c r="H80" s="9"/>
      <c r="I80" s="10" t="s">
        <v>73</v>
      </c>
      <c r="J80" s="9" t="s">
        <v>20</v>
      </c>
      <c r="K80" s="12" t="s">
        <v>56</v>
      </c>
      <c r="L80" s="9" t="s">
        <v>28</v>
      </c>
    </row>
    <row r="81" spans="1:12" s="1" customFormat="1" x14ac:dyDescent="0.2">
      <c r="A81" s="133" t="s">
        <v>341</v>
      </c>
      <c r="B81" s="10" t="s">
        <v>107</v>
      </c>
      <c r="C81" s="9" t="s">
        <v>5</v>
      </c>
      <c r="D81" s="12">
        <v>29.3</v>
      </c>
      <c r="E81" s="10"/>
      <c r="F81" s="9"/>
      <c r="G81" s="12"/>
      <c r="H81" s="9"/>
      <c r="I81" s="10" t="s">
        <v>75</v>
      </c>
      <c r="J81" s="9" t="s">
        <v>20</v>
      </c>
      <c r="K81" s="12" t="s">
        <v>56</v>
      </c>
      <c r="L81" s="9" t="s">
        <v>28</v>
      </c>
    </row>
    <row r="82" spans="1:12" s="1" customFormat="1" ht="25.5" x14ac:dyDescent="0.2">
      <c r="A82" s="133" t="s">
        <v>342</v>
      </c>
      <c r="B82" s="10" t="s">
        <v>108</v>
      </c>
      <c r="C82" s="9" t="s">
        <v>62</v>
      </c>
      <c r="D82" s="12">
        <f>12.3+2</f>
        <v>14.3</v>
      </c>
      <c r="E82" s="10"/>
      <c r="F82" s="9"/>
      <c r="G82" s="12"/>
      <c r="H82" s="9"/>
      <c r="I82" s="10" t="s">
        <v>291</v>
      </c>
      <c r="J82" s="9" t="s">
        <v>62</v>
      </c>
      <c r="K82" s="12">
        <v>14.3</v>
      </c>
      <c r="L82" s="9" t="s">
        <v>28</v>
      </c>
    </row>
    <row r="83" spans="1:12" s="1" customFormat="1" ht="25.5" x14ac:dyDescent="0.2">
      <c r="A83" s="133" t="s">
        <v>343</v>
      </c>
      <c r="B83" s="10" t="s">
        <v>298</v>
      </c>
      <c r="C83" s="9" t="s">
        <v>26</v>
      </c>
      <c r="D83" s="12">
        <v>4</v>
      </c>
      <c r="E83" s="10"/>
      <c r="F83" s="9"/>
      <c r="G83" s="12"/>
      <c r="H83" s="9"/>
      <c r="I83" s="128" t="s">
        <v>294</v>
      </c>
      <c r="J83" s="9" t="s">
        <v>62</v>
      </c>
      <c r="K83" s="12">
        <v>4</v>
      </c>
      <c r="L83" s="9" t="s">
        <v>28</v>
      </c>
    </row>
    <row r="84" spans="1:12" s="1" customFormat="1" ht="25.5" x14ac:dyDescent="0.2">
      <c r="A84" s="182" t="s">
        <v>344</v>
      </c>
      <c r="B84" s="184" t="s">
        <v>109</v>
      </c>
      <c r="C84" s="182" t="s">
        <v>62</v>
      </c>
      <c r="D84" s="186">
        <v>2.5</v>
      </c>
      <c r="E84" s="52"/>
      <c r="F84" s="54"/>
      <c r="G84" s="56"/>
      <c r="H84" s="52"/>
      <c r="I84" s="52" t="s">
        <v>294</v>
      </c>
      <c r="J84" s="54" t="s">
        <v>62</v>
      </c>
      <c r="K84" s="104">
        <v>2.5</v>
      </c>
      <c r="L84" s="9" t="s">
        <v>28</v>
      </c>
    </row>
    <row r="85" spans="1:12" s="1" customFormat="1" ht="25.5" x14ac:dyDescent="0.2">
      <c r="A85" s="191"/>
      <c r="B85" s="190"/>
      <c r="C85" s="191"/>
      <c r="D85" s="192"/>
      <c r="E85" s="52"/>
      <c r="F85" s="54"/>
      <c r="G85" s="56"/>
      <c r="H85" s="52"/>
      <c r="I85" s="52" t="s">
        <v>292</v>
      </c>
      <c r="J85" s="54" t="s">
        <v>19</v>
      </c>
      <c r="K85" s="56">
        <v>1</v>
      </c>
      <c r="L85" s="9" t="s">
        <v>28</v>
      </c>
    </row>
    <row r="86" spans="1:12" s="1" customFormat="1" ht="25.5" x14ac:dyDescent="0.2">
      <c r="A86" s="191"/>
      <c r="B86" s="190"/>
      <c r="C86" s="191"/>
      <c r="D86" s="192"/>
      <c r="E86" s="52"/>
      <c r="F86" s="54"/>
      <c r="G86" s="56"/>
      <c r="H86" s="52"/>
      <c r="I86" s="52" t="s">
        <v>293</v>
      </c>
      <c r="J86" s="54" t="s">
        <v>19</v>
      </c>
      <c r="K86" s="56">
        <v>1</v>
      </c>
      <c r="L86" s="9" t="s">
        <v>28</v>
      </c>
    </row>
    <row r="87" spans="1:12" s="1" customFormat="1" ht="25.5" x14ac:dyDescent="0.2">
      <c r="A87" s="183"/>
      <c r="B87" s="185"/>
      <c r="C87" s="183"/>
      <c r="D87" s="187"/>
      <c r="E87" s="52"/>
      <c r="F87" s="54"/>
      <c r="G87" s="56"/>
      <c r="H87" s="52"/>
      <c r="I87" s="52" t="s">
        <v>295</v>
      </c>
      <c r="J87" s="54" t="s">
        <v>19</v>
      </c>
      <c r="K87" s="56">
        <f>5+8</f>
        <v>13</v>
      </c>
      <c r="L87" s="9" t="s">
        <v>28</v>
      </c>
    </row>
    <row r="88" spans="1:12" s="1" customFormat="1" ht="25.5" x14ac:dyDescent="0.2">
      <c r="A88" s="133" t="s">
        <v>345</v>
      </c>
      <c r="B88" s="10" t="s">
        <v>110</v>
      </c>
      <c r="C88" s="9" t="s">
        <v>5</v>
      </c>
      <c r="D88" s="12">
        <f>(12.3+2)*2</f>
        <v>28.6</v>
      </c>
      <c r="E88" s="10"/>
      <c r="F88" s="9"/>
      <c r="G88" s="12"/>
      <c r="H88" s="9"/>
      <c r="I88" s="10" t="s">
        <v>296</v>
      </c>
      <c r="J88" s="9" t="s">
        <v>5</v>
      </c>
      <c r="K88" s="12" t="s">
        <v>56</v>
      </c>
      <c r="L88" s="9" t="s">
        <v>28</v>
      </c>
    </row>
    <row r="89" spans="1:12" s="1" customFormat="1" x14ac:dyDescent="0.2">
      <c r="A89" s="133" t="s">
        <v>346</v>
      </c>
      <c r="B89" s="10" t="s">
        <v>124</v>
      </c>
      <c r="C89" s="9" t="s">
        <v>89</v>
      </c>
      <c r="D89" s="12">
        <f>12.3+2</f>
        <v>14.3</v>
      </c>
      <c r="E89" s="10"/>
      <c r="F89" s="9"/>
      <c r="G89" s="45"/>
      <c r="H89" s="51"/>
      <c r="I89" s="10" t="s">
        <v>90</v>
      </c>
      <c r="J89" s="9" t="s">
        <v>20</v>
      </c>
      <c r="K89" s="45" t="s">
        <v>56</v>
      </c>
      <c r="L89" s="9" t="s">
        <v>28</v>
      </c>
    </row>
    <row r="90" spans="1:12" s="1" customFormat="1" x14ac:dyDescent="0.2">
      <c r="A90" s="133" t="s">
        <v>347</v>
      </c>
      <c r="B90" s="10" t="s">
        <v>69</v>
      </c>
      <c r="C90" s="9" t="s">
        <v>5</v>
      </c>
      <c r="D90" s="12">
        <f>D71</f>
        <v>17.16</v>
      </c>
      <c r="E90" s="67"/>
      <c r="F90" s="112"/>
      <c r="G90" s="12"/>
      <c r="H90" s="9"/>
      <c r="I90" s="67" t="s">
        <v>71</v>
      </c>
      <c r="J90" s="112" t="s">
        <v>5</v>
      </c>
      <c r="K90" s="12" t="s">
        <v>56</v>
      </c>
      <c r="L90" s="9" t="s">
        <v>27</v>
      </c>
    </row>
    <row r="91" spans="1:12" s="1" customFormat="1" x14ac:dyDescent="0.2">
      <c r="A91" s="133" t="s">
        <v>43</v>
      </c>
      <c r="B91" s="10" t="s">
        <v>68</v>
      </c>
      <c r="C91" s="9" t="s">
        <v>5</v>
      </c>
      <c r="D91" s="12">
        <f>D90</f>
        <v>17.16</v>
      </c>
      <c r="E91" s="41"/>
      <c r="F91" s="57"/>
      <c r="G91" s="45"/>
      <c r="H91" s="51"/>
      <c r="I91" s="41" t="s">
        <v>70</v>
      </c>
      <c r="J91" s="57" t="s">
        <v>5</v>
      </c>
      <c r="K91" s="45" t="s">
        <v>56</v>
      </c>
      <c r="L91" s="51" t="s">
        <v>27</v>
      </c>
    </row>
    <row r="92" spans="1:12" s="1" customFormat="1" ht="25.5" x14ac:dyDescent="0.2">
      <c r="A92" s="133" t="s">
        <v>348</v>
      </c>
      <c r="B92" s="134" t="s">
        <v>112</v>
      </c>
      <c r="C92" s="133" t="s">
        <v>5</v>
      </c>
      <c r="D92" s="135">
        <f>(3.2*3+2.6+1+2+2)*0.5</f>
        <v>8.6000000000000014</v>
      </c>
      <c r="E92" s="134"/>
      <c r="F92" s="133"/>
      <c r="G92" s="135"/>
      <c r="H92" s="133"/>
      <c r="I92" s="134" t="s">
        <v>297</v>
      </c>
      <c r="J92" s="133" t="s">
        <v>5</v>
      </c>
      <c r="K92" s="135" t="s">
        <v>56</v>
      </c>
      <c r="L92" s="133" t="s">
        <v>28</v>
      </c>
    </row>
    <row r="93" spans="1:12" s="1" customFormat="1" x14ac:dyDescent="0.2">
      <c r="A93" s="182" t="s">
        <v>349</v>
      </c>
      <c r="B93" s="203" t="s">
        <v>258</v>
      </c>
      <c r="C93" s="182" t="s">
        <v>5</v>
      </c>
      <c r="D93" s="186">
        <v>28.6</v>
      </c>
      <c r="E93" s="65"/>
      <c r="F93" s="65"/>
      <c r="G93" s="65"/>
      <c r="H93" s="65"/>
      <c r="I93" s="10" t="s">
        <v>113</v>
      </c>
      <c r="J93" s="9" t="s">
        <v>26</v>
      </c>
      <c r="K93" s="12" t="s">
        <v>56</v>
      </c>
      <c r="L93" s="9" t="s">
        <v>28</v>
      </c>
    </row>
    <row r="94" spans="1:12" s="1" customFormat="1" x14ac:dyDescent="0.2">
      <c r="A94" s="183"/>
      <c r="B94" s="204"/>
      <c r="C94" s="183"/>
      <c r="D94" s="187"/>
      <c r="E94" s="65"/>
      <c r="F94" s="65"/>
      <c r="G94" s="65"/>
      <c r="H94" s="65"/>
      <c r="I94" s="10" t="s">
        <v>239</v>
      </c>
      <c r="J94" s="9" t="s">
        <v>26</v>
      </c>
      <c r="K94" s="12" t="s">
        <v>56</v>
      </c>
      <c r="L94" s="9" t="s">
        <v>28</v>
      </c>
    </row>
    <row r="95" spans="1:12" s="1" customFormat="1" ht="25.5" x14ac:dyDescent="0.2">
      <c r="A95" s="133" t="s">
        <v>350</v>
      </c>
      <c r="B95" s="10" t="s">
        <v>92</v>
      </c>
      <c r="C95" s="9" t="s">
        <v>5</v>
      </c>
      <c r="D95" s="12">
        <f>D93</f>
        <v>28.6</v>
      </c>
      <c r="E95" s="10"/>
      <c r="F95" s="9"/>
      <c r="G95" s="12"/>
      <c r="H95" s="9"/>
      <c r="I95" s="10" t="s">
        <v>297</v>
      </c>
      <c r="J95" s="9" t="s">
        <v>5</v>
      </c>
      <c r="K95" s="12" t="s">
        <v>56</v>
      </c>
      <c r="L95" s="9" t="s">
        <v>28</v>
      </c>
    </row>
    <row r="96" spans="1:12" s="1" customFormat="1" ht="25.5" x14ac:dyDescent="0.2">
      <c r="A96" s="133" t="s">
        <v>351</v>
      </c>
      <c r="B96" s="10" t="s">
        <v>114</v>
      </c>
      <c r="C96" s="9" t="s">
        <v>89</v>
      </c>
      <c r="D96" s="12">
        <f>(2+3.2*3+2.6+1+2)*2+1</f>
        <v>35.400000000000006</v>
      </c>
      <c r="E96" s="10"/>
      <c r="F96" s="9"/>
      <c r="G96" s="12"/>
      <c r="H96" s="9"/>
      <c r="I96" s="10" t="s">
        <v>299</v>
      </c>
      <c r="J96" s="9" t="s">
        <v>89</v>
      </c>
      <c r="K96" s="12" t="s">
        <v>56</v>
      </c>
      <c r="L96" s="9" t="s">
        <v>28</v>
      </c>
    </row>
    <row r="97" spans="1:21" s="1" customFormat="1" ht="38.25" x14ac:dyDescent="0.2">
      <c r="A97" s="133" t="s">
        <v>352</v>
      </c>
      <c r="B97" s="10" t="s">
        <v>115</v>
      </c>
      <c r="C97" s="9" t="s">
        <v>19</v>
      </c>
      <c r="D97" s="12">
        <v>4</v>
      </c>
      <c r="E97" s="10"/>
      <c r="F97" s="9"/>
      <c r="G97" s="12"/>
      <c r="H97" s="9"/>
      <c r="I97" s="10" t="s">
        <v>116</v>
      </c>
      <c r="J97" s="9" t="s">
        <v>19</v>
      </c>
      <c r="K97" s="12">
        <v>4</v>
      </c>
      <c r="L97" s="9" t="s">
        <v>28</v>
      </c>
    </row>
    <row r="98" spans="1:21" s="1" customFormat="1" x14ac:dyDescent="0.2">
      <c r="A98" s="182" t="s">
        <v>353</v>
      </c>
      <c r="B98" s="184" t="s">
        <v>117</v>
      </c>
      <c r="C98" s="182" t="s">
        <v>89</v>
      </c>
      <c r="D98" s="186">
        <v>15</v>
      </c>
      <c r="E98" s="10"/>
      <c r="F98" s="9"/>
      <c r="G98" s="12"/>
      <c r="H98" s="9"/>
      <c r="I98" s="10" t="s">
        <v>118</v>
      </c>
      <c r="J98" s="9" t="s">
        <v>62</v>
      </c>
      <c r="K98" s="12">
        <v>15</v>
      </c>
      <c r="L98" s="9" t="s">
        <v>28</v>
      </c>
    </row>
    <row r="99" spans="1:21" s="1" customFormat="1" x14ac:dyDescent="0.2">
      <c r="A99" s="183"/>
      <c r="B99" s="185"/>
      <c r="C99" s="183"/>
      <c r="D99" s="187"/>
      <c r="E99" s="10"/>
      <c r="F99" s="9"/>
      <c r="G99" s="12"/>
      <c r="H99" s="9"/>
      <c r="I99" s="10" t="s">
        <v>119</v>
      </c>
      <c r="J99" s="9" t="s">
        <v>62</v>
      </c>
      <c r="K99" s="12">
        <v>15</v>
      </c>
      <c r="L99" s="9" t="s">
        <v>28</v>
      </c>
    </row>
    <row r="100" spans="1:21" s="1" customFormat="1" x14ac:dyDescent="0.2">
      <c r="A100" s="182" t="s">
        <v>354</v>
      </c>
      <c r="B100" s="184" t="s">
        <v>120</v>
      </c>
      <c r="C100" s="182" t="s">
        <v>89</v>
      </c>
      <c r="D100" s="186">
        <v>2</v>
      </c>
      <c r="E100" s="10"/>
      <c r="F100" s="9"/>
      <c r="G100" s="12"/>
      <c r="H100" s="9"/>
      <c r="I100" s="10" t="s">
        <v>118</v>
      </c>
      <c r="J100" s="9" t="s">
        <v>62</v>
      </c>
      <c r="K100" s="12">
        <v>2</v>
      </c>
      <c r="L100" s="9" t="s">
        <v>28</v>
      </c>
    </row>
    <row r="101" spans="1:21" s="1" customFormat="1" x14ac:dyDescent="0.2">
      <c r="A101" s="183"/>
      <c r="B101" s="185"/>
      <c r="C101" s="183"/>
      <c r="D101" s="187"/>
      <c r="E101" s="10"/>
      <c r="F101" s="9"/>
      <c r="G101" s="12"/>
      <c r="H101" s="9"/>
      <c r="I101" s="10" t="s">
        <v>121</v>
      </c>
      <c r="J101" s="9" t="s">
        <v>62</v>
      </c>
      <c r="K101" s="12">
        <v>2</v>
      </c>
      <c r="L101" s="9" t="s">
        <v>28</v>
      </c>
    </row>
    <row r="102" spans="1:21" s="1" customFormat="1" x14ac:dyDescent="0.2">
      <c r="A102" s="133" t="s">
        <v>355</v>
      </c>
      <c r="B102" s="10" t="s">
        <v>122</v>
      </c>
      <c r="C102" s="9" t="s">
        <v>19</v>
      </c>
      <c r="D102" s="12">
        <v>1</v>
      </c>
      <c r="E102" s="10"/>
      <c r="F102" s="9"/>
      <c r="G102" s="12"/>
      <c r="H102" s="9"/>
      <c r="I102" s="10" t="s">
        <v>123</v>
      </c>
      <c r="J102" s="9" t="s">
        <v>19</v>
      </c>
      <c r="K102" s="12">
        <v>1</v>
      </c>
      <c r="L102" s="9" t="s">
        <v>28</v>
      </c>
    </row>
    <row r="103" spans="1:21" s="1" customFormat="1" ht="13.5" x14ac:dyDescent="0.2">
      <c r="A103" s="195" t="s">
        <v>136</v>
      </c>
      <c r="B103" s="196"/>
      <c r="C103" s="196"/>
      <c r="D103" s="196"/>
      <c r="E103" s="196"/>
      <c r="F103" s="196"/>
      <c r="G103" s="196"/>
      <c r="H103" s="196"/>
      <c r="I103" s="196"/>
      <c r="J103" s="196"/>
      <c r="K103" s="196"/>
      <c r="L103" s="197"/>
    </row>
    <row r="104" spans="1:21" s="25" customFormat="1" x14ac:dyDescent="0.2">
      <c r="A104" s="107">
        <v>1</v>
      </c>
      <c r="B104" s="102" t="s">
        <v>22</v>
      </c>
      <c r="C104" s="107" t="s">
        <v>5</v>
      </c>
      <c r="D104" s="107">
        <v>6.3</v>
      </c>
      <c r="E104" s="28" t="s">
        <v>23</v>
      </c>
      <c r="F104" s="29" t="s">
        <v>5</v>
      </c>
      <c r="G104" s="27">
        <f>D104</f>
        <v>6.3</v>
      </c>
      <c r="H104" s="29" t="s">
        <v>29</v>
      </c>
      <c r="I104" s="26"/>
      <c r="J104" s="9"/>
      <c r="K104" s="12"/>
      <c r="L104" s="9" t="s">
        <v>28</v>
      </c>
    </row>
    <row r="105" spans="1:21" x14ac:dyDescent="0.2">
      <c r="A105" s="13" t="s">
        <v>198</v>
      </c>
      <c r="B105" s="10" t="s">
        <v>18</v>
      </c>
      <c r="C105" s="9" t="s">
        <v>5</v>
      </c>
      <c r="D105" s="27">
        <f>D104</f>
        <v>6.3</v>
      </c>
      <c r="E105" s="10"/>
      <c r="F105" s="9"/>
      <c r="G105" s="9"/>
      <c r="H105" s="9"/>
      <c r="I105" s="17"/>
      <c r="J105" s="11"/>
      <c r="K105" s="9"/>
      <c r="L105" s="9" t="s">
        <v>28</v>
      </c>
    </row>
    <row r="106" spans="1:21" ht="25.5" x14ac:dyDescent="0.2">
      <c r="A106" s="172" t="s">
        <v>9</v>
      </c>
      <c r="B106" s="184" t="s">
        <v>21</v>
      </c>
      <c r="C106" s="172" t="s">
        <v>5</v>
      </c>
      <c r="D106" s="172">
        <f>D104</f>
        <v>6.3</v>
      </c>
      <c r="E106" s="10"/>
      <c r="F106" s="9"/>
      <c r="G106" s="9"/>
      <c r="H106" s="9"/>
      <c r="I106" s="26" t="s">
        <v>16</v>
      </c>
      <c r="J106" s="11" t="s">
        <v>5</v>
      </c>
      <c r="K106" s="12">
        <f>D106</f>
        <v>6.3</v>
      </c>
      <c r="L106" s="9" t="s">
        <v>28</v>
      </c>
    </row>
    <row r="107" spans="1:21" ht="25.5" x14ac:dyDescent="0.2">
      <c r="A107" s="173"/>
      <c r="B107" s="185"/>
      <c r="C107" s="173"/>
      <c r="D107" s="173"/>
      <c r="E107" s="10"/>
      <c r="F107" s="9"/>
      <c r="G107" s="9"/>
      <c r="H107" s="9"/>
      <c r="I107" s="30" t="s">
        <v>17</v>
      </c>
      <c r="J107" s="11" t="s">
        <v>20</v>
      </c>
      <c r="K107" s="12">
        <f>(K106*900)/1000</f>
        <v>5.67</v>
      </c>
      <c r="L107" s="9" t="s">
        <v>28</v>
      </c>
      <c r="M107" s="199"/>
      <c r="N107" s="199"/>
      <c r="O107" s="199"/>
      <c r="P107" s="199"/>
      <c r="Q107" s="199"/>
      <c r="R107" s="199"/>
      <c r="S107" s="199"/>
      <c r="T107" s="199"/>
      <c r="U107" s="199"/>
    </row>
    <row r="108" spans="1:21" s="1" customFormat="1" ht="13.5" x14ac:dyDescent="0.2">
      <c r="A108" s="195" t="s">
        <v>135</v>
      </c>
      <c r="B108" s="196"/>
      <c r="C108" s="196"/>
      <c r="D108" s="196"/>
      <c r="E108" s="196"/>
      <c r="F108" s="196"/>
      <c r="G108" s="196"/>
      <c r="H108" s="196"/>
      <c r="I108" s="196"/>
      <c r="J108" s="196"/>
      <c r="K108" s="196"/>
      <c r="L108" s="197"/>
    </row>
    <row r="109" spans="1:21" x14ac:dyDescent="0.2">
      <c r="A109" s="13" t="s">
        <v>183</v>
      </c>
      <c r="B109" s="10" t="s">
        <v>25</v>
      </c>
      <c r="C109" s="9" t="s">
        <v>5</v>
      </c>
      <c r="D109" s="12">
        <f>6.4*2</f>
        <v>12.8</v>
      </c>
      <c r="E109" s="28" t="s">
        <v>23</v>
      </c>
      <c r="F109" s="31" t="s">
        <v>5</v>
      </c>
      <c r="G109" s="27">
        <f>D109</f>
        <v>12.8</v>
      </c>
      <c r="H109" s="33" t="s">
        <v>29</v>
      </c>
      <c r="I109" s="17"/>
      <c r="J109" s="11"/>
      <c r="K109" s="9"/>
      <c r="L109" s="9" t="s">
        <v>28</v>
      </c>
    </row>
    <row r="110" spans="1:21" x14ac:dyDescent="0.2">
      <c r="A110" s="13" t="s">
        <v>198</v>
      </c>
      <c r="B110" s="10" t="s">
        <v>18</v>
      </c>
      <c r="C110" s="9" t="s">
        <v>5</v>
      </c>
      <c r="D110" s="12">
        <f>D109</f>
        <v>12.8</v>
      </c>
      <c r="E110" s="10"/>
      <c r="F110" s="9"/>
      <c r="G110" s="9"/>
      <c r="H110" s="9"/>
      <c r="I110" s="17"/>
      <c r="J110" s="11"/>
      <c r="K110" s="9"/>
      <c r="L110" s="9" t="s">
        <v>28</v>
      </c>
    </row>
    <row r="111" spans="1:21" ht="25.5" x14ac:dyDescent="0.2">
      <c r="A111" s="172" t="s">
        <v>9</v>
      </c>
      <c r="B111" s="184" t="s">
        <v>24</v>
      </c>
      <c r="C111" s="172" t="s">
        <v>5</v>
      </c>
      <c r="D111" s="186">
        <f>D110</f>
        <v>12.8</v>
      </c>
      <c r="E111" s="134"/>
      <c r="F111" s="133"/>
      <c r="G111" s="133"/>
      <c r="H111" s="133"/>
      <c r="I111" s="28" t="s">
        <v>16</v>
      </c>
      <c r="J111" s="166" t="s">
        <v>5</v>
      </c>
      <c r="K111" s="135" t="s">
        <v>56</v>
      </c>
      <c r="L111" s="166" t="s">
        <v>27</v>
      </c>
    </row>
    <row r="112" spans="1:21" ht="25.5" x14ac:dyDescent="0.2">
      <c r="A112" s="173"/>
      <c r="B112" s="185"/>
      <c r="C112" s="173"/>
      <c r="D112" s="187"/>
      <c r="E112" s="28"/>
      <c r="F112" s="166"/>
      <c r="G112" s="27"/>
      <c r="H112" s="166"/>
      <c r="I112" s="26" t="s">
        <v>240</v>
      </c>
      <c r="J112" s="11" t="s">
        <v>20</v>
      </c>
      <c r="K112" s="135" t="s">
        <v>56</v>
      </c>
      <c r="L112" s="133" t="s">
        <v>28</v>
      </c>
    </row>
    <row r="113" spans="1:12" ht="13.5" x14ac:dyDescent="0.2">
      <c r="A113" s="195" t="s">
        <v>128</v>
      </c>
      <c r="B113" s="196"/>
      <c r="C113" s="196"/>
      <c r="D113" s="196"/>
      <c r="E113" s="196"/>
      <c r="F113" s="196"/>
      <c r="G113" s="196"/>
      <c r="H113" s="196"/>
      <c r="I113" s="196"/>
      <c r="J113" s="196"/>
      <c r="K113" s="196"/>
      <c r="L113" s="197"/>
    </row>
    <row r="114" spans="1:12" ht="13.5" x14ac:dyDescent="0.2">
      <c r="A114" s="136" t="s">
        <v>183</v>
      </c>
      <c r="B114" s="10" t="s">
        <v>241</v>
      </c>
      <c r="C114" s="9" t="s">
        <v>5</v>
      </c>
      <c r="D114" s="12">
        <f>(2.2+6+2.2)*12</f>
        <v>124.79999999999998</v>
      </c>
      <c r="E114" s="115"/>
      <c r="F114" s="115"/>
      <c r="G114" s="115"/>
      <c r="H114" s="115"/>
      <c r="I114" s="115"/>
      <c r="J114" s="115"/>
      <c r="K114" s="115"/>
      <c r="L114" s="133" t="s">
        <v>28</v>
      </c>
    </row>
    <row r="115" spans="1:12" x14ac:dyDescent="0.2">
      <c r="A115" s="136" t="s">
        <v>198</v>
      </c>
      <c r="B115" s="109" t="s">
        <v>248</v>
      </c>
      <c r="C115" s="108" t="s">
        <v>5</v>
      </c>
      <c r="D115" s="110">
        <f>2.2*1.5+2.2*2+1.5*2+5.1*3+6*2.5</f>
        <v>41</v>
      </c>
      <c r="E115" s="10" t="s">
        <v>249</v>
      </c>
      <c r="F115" s="9" t="s">
        <v>5</v>
      </c>
      <c r="G115" s="12">
        <f>D115</f>
        <v>41</v>
      </c>
      <c r="H115" s="9" t="s">
        <v>27</v>
      </c>
      <c r="I115" s="10" t="s">
        <v>249</v>
      </c>
      <c r="J115" s="9" t="s">
        <v>5</v>
      </c>
      <c r="K115" s="12">
        <f>D115</f>
        <v>41</v>
      </c>
      <c r="L115" s="9" t="s">
        <v>27</v>
      </c>
    </row>
    <row r="116" spans="1:12" x14ac:dyDescent="0.2">
      <c r="A116" s="172" t="s">
        <v>9</v>
      </c>
      <c r="B116" s="184" t="s">
        <v>252</v>
      </c>
      <c r="C116" s="172" t="s">
        <v>5</v>
      </c>
      <c r="D116" s="186">
        <v>207.01</v>
      </c>
      <c r="E116" s="65"/>
      <c r="F116" s="9"/>
      <c r="G116" s="12"/>
      <c r="H116" s="9"/>
      <c r="I116" s="10" t="s">
        <v>73</v>
      </c>
      <c r="J116" s="9" t="s">
        <v>20</v>
      </c>
      <c r="K116" s="12" t="s">
        <v>56</v>
      </c>
      <c r="L116" s="9" t="s">
        <v>28</v>
      </c>
    </row>
    <row r="117" spans="1:12" x14ac:dyDescent="0.2">
      <c r="A117" s="173"/>
      <c r="B117" s="185"/>
      <c r="C117" s="173"/>
      <c r="D117" s="187"/>
      <c r="E117" s="65"/>
      <c r="F117" s="9"/>
      <c r="G117" s="12"/>
      <c r="H117" s="9"/>
      <c r="I117" s="10" t="s">
        <v>75</v>
      </c>
      <c r="J117" s="9" t="s">
        <v>20</v>
      </c>
      <c r="K117" s="12" t="s">
        <v>56</v>
      </c>
      <c r="L117" s="9" t="s">
        <v>28</v>
      </c>
    </row>
    <row r="118" spans="1:12" x14ac:dyDescent="0.2">
      <c r="A118" s="136" t="s">
        <v>193</v>
      </c>
      <c r="B118" s="134" t="s">
        <v>129</v>
      </c>
      <c r="C118" s="136" t="s">
        <v>53</v>
      </c>
      <c r="D118" s="135">
        <v>0.3</v>
      </c>
      <c r="E118" s="28" t="s">
        <v>130</v>
      </c>
      <c r="F118" s="132" t="s">
        <v>53</v>
      </c>
      <c r="G118" s="135">
        <v>0.3</v>
      </c>
      <c r="H118" s="132" t="s">
        <v>29</v>
      </c>
      <c r="I118" s="26"/>
      <c r="J118" s="11"/>
      <c r="K118" s="135"/>
      <c r="L118" s="133"/>
    </row>
    <row r="119" spans="1:12" x14ac:dyDescent="0.2">
      <c r="A119" s="172" t="s">
        <v>331</v>
      </c>
      <c r="B119" s="184" t="s">
        <v>131</v>
      </c>
      <c r="C119" s="172" t="s">
        <v>20</v>
      </c>
      <c r="D119" s="186">
        <f>K119+K120+K121+K123+K124</f>
        <v>238.03799999999998</v>
      </c>
      <c r="E119" s="65"/>
      <c r="F119" s="9"/>
      <c r="G119" s="12"/>
      <c r="H119" s="9"/>
      <c r="I119" s="10" t="s">
        <v>101</v>
      </c>
      <c r="J119" s="9" t="s">
        <v>20</v>
      </c>
      <c r="K119" s="12">
        <f>12.3*3</f>
        <v>36.900000000000006</v>
      </c>
      <c r="L119" s="9" t="s">
        <v>28</v>
      </c>
    </row>
    <row r="120" spans="1:12" x14ac:dyDescent="0.2">
      <c r="A120" s="198"/>
      <c r="B120" s="190"/>
      <c r="C120" s="198"/>
      <c r="D120" s="192"/>
      <c r="E120" s="65"/>
      <c r="F120" s="9"/>
      <c r="G120" s="12"/>
      <c r="H120" s="9"/>
      <c r="I120" s="10" t="s">
        <v>106</v>
      </c>
      <c r="J120" s="9" t="s">
        <v>20</v>
      </c>
      <c r="K120" s="12">
        <f>23*3.77</f>
        <v>86.71</v>
      </c>
      <c r="L120" s="9" t="s">
        <v>28</v>
      </c>
    </row>
    <row r="121" spans="1:12" x14ac:dyDescent="0.2">
      <c r="A121" s="198"/>
      <c r="B121" s="190"/>
      <c r="C121" s="198"/>
      <c r="D121" s="192"/>
      <c r="E121" s="65"/>
      <c r="F121" s="9"/>
      <c r="G121" s="12"/>
      <c r="H121" s="9"/>
      <c r="I121" s="10" t="s">
        <v>255</v>
      </c>
      <c r="J121" s="9" t="s">
        <v>20</v>
      </c>
      <c r="K121" s="12">
        <v>12.56</v>
      </c>
      <c r="L121" s="9" t="s">
        <v>28</v>
      </c>
    </row>
    <row r="122" spans="1:12" x14ac:dyDescent="0.2">
      <c r="A122" s="198"/>
      <c r="B122" s="190"/>
      <c r="C122" s="198"/>
      <c r="D122" s="192"/>
      <c r="E122" s="65"/>
      <c r="F122" s="9"/>
      <c r="G122" s="12"/>
      <c r="H122" s="9"/>
      <c r="I122" s="10" t="s">
        <v>254</v>
      </c>
      <c r="J122" s="9" t="s">
        <v>19</v>
      </c>
      <c r="K122" s="12">
        <f>8*4</f>
        <v>32</v>
      </c>
      <c r="L122" s="9" t="s">
        <v>28</v>
      </c>
    </row>
    <row r="123" spans="1:12" x14ac:dyDescent="0.2">
      <c r="A123" s="198"/>
      <c r="B123" s="190"/>
      <c r="C123" s="198"/>
      <c r="D123" s="192"/>
      <c r="E123" s="65"/>
      <c r="F123" s="9"/>
      <c r="G123" s="12"/>
      <c r="H123" s="9"/>
      <c r="I123" s="10" t="s">
        <v>104</v>
      </c>
      <c r="J123" s="9" t="s">
        <v>20</v>
      </c>
      <c r="K123" s="12">
        <f>(2.5+2.5+2.2+2.2+2.2+1.5+1.5+1.5+1.4+1.4+1.4)*3.36</f>
        <v>68.207999999999984</v>
      </c>
      <c r="L123" s="9" t="s">
        <v>28</v>
      </c>
    </row>
    <row r="124" spans="1:12" x14ac:dyDescent="0.2">
      <c r="A124" s="173"/>
      <c r="B124" s="185"/>
      <c r="C124" s="173"/>
      <c r="D124" s="187"/>
      <c r="E124" s="65"/>
      <c r="F124" s="9"/>
      <c r="G124" s="12"/>
      <c r="H124" s="9"/>
      <c r="I124" s="10" t="s">
        <v>105</v>
      </c>
      <c r="J124" s="9" t="s">
        <v>20</v>
      </c>
      <c r="K124" s="12">
        <f>(1.5*4+1.2*6+2.2+2.2+2.2)*1.7</f>
        <v>33.659999999999997</v>
      </c>
      <c r="L124" s="9" t="s">
        <v>28</v>
      </c>
    </row>
    <row r="125" spans="1:12" x14ac:dyDescent="0.2">
      <c r="A125" s="172" t="s">
        <v>232</v>
      </c>
      <c r="B125" s="184" t="s">
        <v>253</v>
      </c>
      <c r="C125" s="172" t="s">
        <v>20</v>
      </c>
      <c r="D125" s="186">
        <f>K125+K126</f>
        <v>105.50999999999999</v>
      </c>
      <c r="E125" s="65"/>
      <c r="F125" s="9"/>
      <c r="G125" s="12"/>
      <c r="H125" s="9"/>
      <c r="I125" s="10" t="s">
        <v>328</v>
      </c>
      <c r="J125" s="9" t="s">
        <v>20</v>
      </c>
      <c r="K125" s="12">
        <f>0.1*0.1*28*39.25</f>
        <v>10.99</v>
      </c>
      <c r="L125" s="9" t="s">
        <v>28</v>
      </c>
    </row>
    <row r="126" spans="1:12" x14ac:dyDescent="0.2">
      <c r="A126" s="198"/>
      <c r="B126" s="190"/>
      <c r="C126" s="198"/>
      <c r="D126" s="192"/>
      <c r="E126" s="65"/>
      <c r="F126" s="9"/>
      <c r="G126" s="12"/>
      <c r="H126" s="9"/>
      <c r="I126" s="10" t="s">
        <v>105</v>
      </c>
      <c r="J126" s="9" t="s">
        <v>20</v>
      </c>
      <c r="K126" s="12">
        <f>(28*1.2+11+11)*1.7</f>
        <v>94.52</v>
      </c>
      <c r="L126" s="9" t="s">
        <v>28</v>
      </c>
    </row>
    <row r="127" spans="1:12" x14ac:dyDescent="0.2">
      <c r="A127" s="173"/>
      <c r="B127" s="185"/>
      <c r="C127" s="173"/>
      <c r="D127" s="187"/>
      <c r="E127" s="65"/>
      <c r="F127" s="9"/>
      <c r="G127" s="12"/>
      <c r="H127" s="9"/>
      <c r="I127" s="10" t="s">
        <v>254</v>
      </c>
      <c r="J127" s="9" t="s">
        <v>19</v>
      </c>
      <c r="K127" s="12">
        <f>28*4</f>
        <v>112</v>
      </c>
      <c r="L127" s="44" t="s">
        <v>28</v>
      </c>
    </row>
    <row r="128" spans="1:12" x14ac:dyDescent="0.2">
      <c r="A128" s="111" t="s">
        <v>332</v>
      </c>
      <c r="B128" s="10" t="s">
        <v>250</v>
      </c>
      <c r="C128" s="9" t="s">
        <v>5</v>
      </c>
      <c r="D128" s="12">
        <f>0.1*0.1*28+(28*1.2+11+11+19.8)*(0.04+0.02+0.04+0.02)+(0.14+0.058+0.14+0.058)*3+0.05*4*23+0.2*0.2*8+21.3*(0.04*4)</f>
        <v>18.844000000000005</v>
      </c>
      <c r="E128" s="10"/>
      <c r="F128" s="9"/>
      <c r="G128" s="12"/>
      <c r="H128" s="9"/>
      <c r="I128" s="10" t="s">
        <v>73</v>
      </c>
      <c r="J128" s="9" t="s">
        <v>20</v>
      </c>
      <c r="K128" s="12" t="s">
        <v>56</v>
      </c>
      <c r="L128" s="9" t="s">
        <v>28</v>
      </c>
    </row>
    <row r="129" spans="1:12" x14ac:dyDescent="0.2">
      <c r="A129" s="111" t="s">
        <v>244</v>
      </c>
      <c r="B129" s="10" t="s">
        <v>107</v>
      </c>
      <c r="C129" s="9" t="s">
        <v>5</v>
      </c>
      <c r="D129" s="12">
        <f>D128</f>
        <v>18.844000000000005</v>
      </c>
      <c r="E129" s="10"/>
      <c r="F129" s="9"/>
      <c r="G129" s="12"/>
      <c r="H129" s="9"/>
      <c r="I129" s="10" t="s">
        <v>75</v>
      </c>
      <c r="J129" s="9" t="s">
        <v>20</v>
      </c>
      <c r="K129" s="12" t="s">
        <v>56</v>
      </c>
      <c r="L129" s="9" t="s">
        <v>28</v>
      </c>
    </row>
    <row r="130" spans="1:12" x14ac:dyDescent="0.2">
      <c r="A130" s="13" t="s">
        <v>333</v>
      </c>
      <c r="B130" s="10" t="s">
        <v>284</v>
      </c>
      <c r="C130" s="123" t="s">
        <v>5</v>
      </c>
      <c r="D130" s="124">
        <f>2.2*1</f>
        <v>2.2000000000000002</v>
      </c>
      <c r="E130" s="10"/>
      <c r="F130" s="9"/>
      <c r="G130" s="12"/>
      <c r="H130" s="9"/>
      <c r="I130" s="10" t="s">
        <v>94</v>
      </c>
      <c r="J130" s="9" t="s">
        <v>5</v>
      </c>
      <c r="K130" s="12" t="s">
        <v>56</v>
      </c>
      <c r="L130" s="9" t="s">
        <v>28</v>
      </c>
    </row>
    <row r="131" spans="1:12" x14ac:dyDescent="0.2">
      <c r="A131" s="13" t="s">
        <v>334</v>
      </c>
      <c r="B131" s="10" t="s">
        <v>285</v>
      </c>
      <c r="C131" s="123" t="s">
        <v>26</v>
      </c>
      <c r="D131" s="124">
        <v>2.2000000000000002</v>
      </c>
      <c r="E131" s="10"/>
      <c r="F131" s="9"/>
      <c r="G131" s="12"/>
      <c r="H131" s="9"/>
      <c r="I131" s="10" t="s">
        <v>286</v>
      </c>
      <c r="J131" s="9" t="s">
        <v>5</v>
      </c>
      <c r="K131" s="12">
        <f>2.2*0.4</f>
        <v>0.88000000000000012</v>
      </c>
      <c r="L131" s="9" t="s">
        <v>28</v>
      </c>
    </row>
    <row r="132" spans="1:12" x14ac:dyDescent="0.2">
      <c r="A132" s="13" t="s">
        <v>335</v>
      </c>
      <c r="B132" s="10" t="s">
        <v>132</v>
      </c>
      <c r="C132" s="13" t="s">
        <v>5</v>
      </c>
      <c r="D132" s="12">
        <f>2.2*1.5</f>
        <v>3.3000000000000003</v>
      </c>
      <c r="E132" s="65"/>
      <c r="F132" s="9"/>
      <c r="G132" s="12"/>
      <c r="H132" s="9"/>
      <c r="I132" s="10" t="s">
        <v>111</v>
      </c>
      <c r="J132" s="9" t="s">
        <v>5</v>
      </c>
      <c r="K132" s="12" t="s">
        <v>56</v>
      </c>
      <c r="L132" s="9" t="s">
        <v>28</v>
      </c>
    </row>
    <row r="133" spans="1:12" x14ac:dyDescent="0.2">
      <c r="A133" s="111" t="s">
        <v>336</v>
      </c>
      <c r="B133" s="10" t="s">
        <v>133</v>
      </c>
      <c r="C133" s="9" t="s">
        <v>5</v>
      </c>
      <c r="D133" s="12">
        <f>0.3*0.3*7*4</f>
        <v>2.52</v>
      </c>
      <c r="E133" s="10"/>
      <c r="F133" s="9"/>
      <c r="G133" s="12"/>
      <c r="H133" s="9"/>
      <c r="I133" s="10" t="s">
        <v>134</v>
      </c>
      <c r="J133" s="9" t="s">
        <v>5</v>
      </c>
      <c r="K133" s="12" t="s">
        <v>56</v>
      </c>
      <c r="L133" s="9" t="s">
        <v>28</v>
      </c>
    </row>
    <row r="134" spans="1:12" x14ac:dyDescent="0.2">
      <c r="A134" s="208" t="s">
        <v>78</v>
      </c>
      <c r="B134" s="208"/>
      <c r="C134" s="208"/>
      <c r="D134" s="208"/>
      <c r="E134" s="208"/>
      <c r="F134" s="208"/>
      <c r="G134" s="208"/>
      <c r="H134" s="208"/>
      <c r="I134" s="208"/>
      <c r="J134" s="208"/>
      <c r="K134" s="208"/>
      <c r="L134" s="208"/>
    </row>
    <row r="135" spans="1:12" ht="25.5" x14ac:dyDescent="0.2">
      <c r="A135" s="182" t="s">
        <v>183</v>
      </c>
      <c r="B135" s="206" t="s">
        <v>30</v>
      </c>
      <c r="C135" s="182" t="s">
        <v>26</v>
      </c>
      <c r="D135" s="182" t="s">
        <v>31</v>
      </c>
      <c r="E135" s="209"/>
      <c r="F135" s="182"/>
      <c r="G135" s="186"/>
      <c r="H135" s="182"/>
      <c r="I135" s="34" t="s">
        <v>32</v>
      </c>
      <c r="J135" s="35" t="s">
        <v>20</v>
      </c>
      <c r="K135" s="9" t="s">
        <v>33</v>
      </c>
      <c r="L135" s="9" t="s">
        <v>28</v>
      </c>
    </row>
    <row r="136" spans="1:12" x14ac:dyDescent="0.2">
      <c r="A136" s="183"/>
      <c r="B136" s="207"/>
      <c r="C136" s="183"/>
      <c r="D136" s="183"/>
      <c r="E136" s="210"/>
      <c r="F136" s="183"/>
      <c r="G136" s="187"/>
      <c r="H136" s="183"/>
      <c r="I136" s="36" t="s">
        <v>34</v>
      </c>
      <c r="J136" s="35" t="s">
        <v>19</v>
      </c>
      <c r="K136" s="9" t="s">
        <v>35</v>
      </c>
      <c r="L136" s="9" t="s">
        <v>28</v>
      </c>
    </row>
    <row r="137" spans="1:12" x14ac:dyDescent="0.2">
      <c r="A137" s="32" t="s">
        <v>198</v>
      </c>
      <c r="B137" s="37" t="s">
        <v>36</v>
      </c>
      <c r="C137" s="9" t="s">
        <v>5</v>
      </c>
      <c r="D137" s="9" t="s">
        <v>37</v>
      </c>
      <c r="E137" s="38" t="s">
        <v>38</v>
      </c>
      <c r="F137" s="9" t="s">
        <v>5</v>
      </c>
      <c r="G137" s="12">
        <v>0.22</v>
      </c>
      <c r="H137" s="32" t="s">
        <v>39</v>
      </c>
      <c r="I137" s="38" t="s">
        <v>38</v>
      </c>
      <c r="J137" s="9" t="s">
        <v>5</v>
      </c>
      <c r="K137" s="12">
        <v>0.22</v>
      </c>
      <c r="L137" s="32" t="s">
        <v>39</v>
      </c>
    </row>
    <row r="138" spans="1:12" ht="25.5" x14ac:dyDescent="0.2">
      <c r="A138" s="182" t="s">
        <v>9</v>
      </c>
      <c r="B138" s="206" t="s">
        <v>40</v>
      </c>
      <c r="C138" s="182" t="s">
        <v>5</v>
      </c>
      <c r="D138" s="182" t="s">
        <v>41</v>
      </c>
      <c r="E138" s="182"/>
      <c r="F138" s="182"/>
      <c r="G138" s="186"/>
      <c r="H138" s="182"/>
      <c r="I138" s="36" t="s">
        <v>32</v>
      </c>
      <c r="J138" s="35" t="s">
        <v>20</v>
      </c>
      <c r="K138" s="9" t="s">
        <v>42</v>
      </c>
      <c r="L138" s="9" t="s">
        <v>28</v>
      </c>
    </row>
    <row r="139" spans="1:12" x14ac:dyDescent="0.2">
      <c r="A139" s="183"/>
      <c r="B139" s="207"/>
      <c r="C139" s="183"/>
      <c r="D139" s="183"/>
      <c r="E139" s="183"/>
      <c r="F139" s="183"/>
      <c r="G139" s="187"/>
      <c r="H139" s="183"/>
      <c r="I139" s="36" t="s">
        <v>34</v>
      </c>
      <c r="J139" s="35" t="s">
        <v>19</v>
      </c>
      <c r="K139" s="9" t="s">
        <v>43</v>
      </c>
      <c r="L139" s="9" t="s">
        <v>28</v>
      </c>
    </row>
    <row r="140" spans="1:12" ht="13.5" x14ac:dyDescent="0.2">
      <c r="A140" s="195" t="s">
        <v>138</v>
      </c>
      <c r="B140" s="196"/>
      <c r="C140" s="196"/>
      <c r="D140" s="196"/>
      <c r="E140" s="196"/>
      <c r="F140" s="196"/>
      <c r="G140" s="196"/>
      <c r="H140" s="196"/>
      <c r="I140" s="196"/>
      <c r="J140" s="196"/>
      <c r="K140" s="196"/>
      <c r="L140" s="197"/>
    </row>
    <row r="141" spans="1:12" x14ac:dyDescent="0.2">
      <c r="A141" s="62" t="s">
        <v>183</v>
      </c>
      <c r="B141" s="10" t="s">
        <v>66</v>
      </c>
      <c r="C141" s="9" t="s">
        <v>5</v>
      </c>
      <c r="D141" s="12">
        <f>(2.06*1.5+1.3*1.3*3+1.3*1.5*3)*2+1.5*1.5*2</f>
        <v>32.520000000000003</v>
      </c>
      <c r="E141" s="41" t="s">
        <v>251</v>
      </c>
      <c r="F141" s="60" t="s">
        <v>5</v>
      </c>
      <c r="G141" s="45" t="s">
        <v>56</v>
      </c>
      <c r="H141" s="63" t="s">
        <v>27</v>
      </c>
      <c r="I141" s="10"/>
      <c r="J141" s="9"/>
      <c r="K141" s="12"/>
      <c r="L141" s="9"/>
    </row>
    <row r="142" spans="1:12" x14ac:dyDescent="0.2">
      <c r="A142" s="13" t="s">
        <v>198</v>
      </c>
      <c r="B142" s="10" t="s">
        <v>67</v>
      </c>
      <c r="C142" s="9" t="s">
        <v>5</v>
      </c>
      <c r="D142" s="12">
        <f>D141</f>
        <v>32.520000000000003</v>
      </c>
      <c r="E142" s="41" t="s">
        <v>71</v>
      </c>
      <c r="F142" s="60" t="s">
        <v>5</v>
      </c>
      <c r="G142" s="45" t="s">
        <v>56</v>
      </c>
      <c r="H142" s="63" t="s">
        <v>27</v>
      </c>
      <c r="I142" s="26"/>
      <c r="J142" s="11"/>
      <c r="K142" s="12"/>
      <c r="L142" s="9"/>
    </row>
    <row r="143" spans="1:12" ht="25.5" x14ac:dyDescent="0.2">
      <c r="A143" s="13" t="s">
        <v>9</v>
      </c>
      <c r="B143" s="37" t="s">
        <v>139</v>
      </c>
      <c r="C143" s="13" t="s">
        <v>5</v>
      </c>
      <c r="D143" s="12">
        <f>D142</f>
        <v>32.520000000000003</v>
      </c>
      <c r="E143" s="28"/>
      <c r="F143" s="63"/>
      <c r="G143" s="27"/>
      <c r="H143" s="63"/>
      <c r="I143" s="26" t="s">
        <v>140</v>
      </c>
      <c r="J143" s="11" t="s">
        <v>53</v>
      </c>
      <c r="K143" s="45" t="s">
        <v>56</v>
      </c>
      <c r="L143" s="9" t="s">
        <v>28</v>
      </c>
    </row>
    <row r="144" spans="1:12" x14ac:dyDescent="0.2">
      <c r="A144" s="13" t="s">
        <v>193</v>
      </c>
      <c r="B144" s="10" t="s">
        <v>69</v>
      </c>
      <c r="C144" s="9" t="s">
        <v>5</v>
      </c>
      <c r="D144" s="12">
        <f>D143</f>
        <v>32.520000000000003</v>
      </c>
      <c r="E144" s="41"/>
      <c r="F144" s="60"/>
      <c r="G144" s="45"/>
      <c r="H144" s="63"/>
      <c r="I144" s="41" t="s">
        <v>71</v>
      </c>
      <c r="J144" s="60" t="s">
        <v>5</v>
      </c>
      <c r="K144" s="45" t="s">
        <v>56</v>
      </c>
      <c r="L144" s="63" t="s">
        <v>27</v>
      </c>
    </row>
    <row r="145" spans="1:12" x14ac:dyDescent="0.2">
      <c r="A145" s="136" t="s">
        <v>331</v>
      </c>
      <c r="B145" s="134" t="s">
        <v>68</v>
      </c>
      <c r="C145" s="133" t="s">
        <v>5</v>
      </c>
      <c r="D145" s="135">
        <f>D144</f>
        <v>32.520000000000003</v>
      </c>
      <c r="E145" s="41"/>
      <c r="F145" s="44"/>
      <c r="G145" s="45"/>
      <c r="H145" s="132"/>
      <c r="I145" s="41" t="s">
        <v>251</v>
      </c>
      <c r="J145" s="44" t="s">
        <v>5</v>
      </c>
      <c r="K145" s="45" t="s">
        <v>56</v>
      </c>
      <c r="L145" s="132" t="s">
        <v>27</v>
      </c>
    </row>
    <row r="146" spans="1:12" ht="13.5" x14ac:dyDescent="0.2">
      <c r="A146" s="195" t="s">
        <v>141</v>
      </c>
      <c r="B146" s="196"/>
      <c r="C146" s="196"/>
      <c r="D146" s="196"/>
      <c r="E146" s="196"/>
      <c r="F146" s="196"/>
      <c r="G146" s="196"/>
      <c r="H146" s="196"/>
      <c r="I146" s="196"/>
      <c r="J146" s="196"/>
      <c r="K146" s="196"/>
      <c r="L146" s="197"/>
    </row>
    <row r="147" spans="1:12" x14ac:dyDescent="0.2">
      <c r="A147" s="169" t="s">
        <v>142</v>
      </c>
      <c r="B147" s="170"/>
      <c r="C147" s="170"/>
      <c r="D147" s="170"/>
      <c r="E147" s="170"/>
      <c r="F147" s="170"/>
      <c r="G147" s="170"/>
      <c r="H147" s="170"/>
      <c r="I147" s="170"/>
      <c r="J147" s="170"/>
      <c r="K147" s="170"/>
      <c r="L147" s="171"/>
    </row>
    <row r="148" spans="1:12" x14ac:dyDescent="0.2">
      <c r="A148" s="13" t="s">
        <v>183</v>
      </c>
      <c r="B148" s="10" t="s">
        <v>143</v>
      </c>
      <c r="C148" s="9" t="s">
        <v>5</v>
      </c>
      <c r="D148" s="12">
        <f>(1.7*2+0.86)*0.4</f>
        <v>1.704</v>
      </c>
      <c r="E148" s="67"/>
      <c r="F148" s="9"/>
      <c r="G148" s="12"/>
      <c r="H148" s="9"/>
      <c r="I148" s="67" t="s">
        <v>144</v>
      </c>
      <c r="J148" s="9" t="s">
        <v>53</v>
      </c>
      <c r="K148" s="45" t="s">
        <v>56</v>
      </c>
      <c r="L148" s="9" t="s">
        <v>28</v>
      </c>
    </row>
    <row r="149" spans="1:12" ht="25.5" x14ac:dyDescent="0.2">
      <c r="A149" s="13" t="s">
        <v>198</v>
      </c>
      <c r="B149" s="59" t="s">
        <v>150</v>
      </c>
      <c r="C149" s="58" t="s">
        <v>5</v>
      </c>
      <c r="D149" s="61">
        <f>D148</f>
        <v>1.704</v>
      </c>
      <c r="E149" s="10"/>
      <c r="F149" s="9"/>
      <c r="G149" s="12"/>
      <c r="H149" s="58"/>
      <c r="I149" s="10" t="s">
        <v>146</v>
      </c>
      <c r="J149" s="9" t="s">
        <v>61</v>
      </c>
      <c r="K149" s="12" t="s">
        <v>56</v>
      </c>
      <c r="L149" s="9" t="s">
        <v>28</v>
      </c>
    </row>
    <row r="150" spans="1:12" x14ac:dyDescent="0.2">
      <c r="A150" s="13" t="s">
        <v>9</v>
      </c>
      <c r="B150" s="10" t="s">
        <v>151</v>
      </c>
      <c r="C150" s="9" t="s">
        <v>5</v>
      </c>
      <c r="D150" s="68">
        <f>D149</f>
        <v>1.704</v>
      </c>
      <c r="E150" s="10"/>
      <c r="F150" s="9"/>
      <c r="G150" s="12"/>
      <c r="H150" s="9"/>
      <c r="I150" s="10" t="s">
        <v>147</v>
      </c>
      <c r="J150" s="9" t="s">
        <v>61</v>
      </c>
      <c r="K150" s="12" t="s">
        <v>56</v>
      </c>
      <c r="L150" s="9" t="s">
        <v>28</v>
      </c>
    </row>
    <row r="151" spans="1:12" x14ac:dyDescent="0.2">
      <c r="A151" s="13" t="s">
        <v>193</v>
      </c>
      <c r="B151" s="10" t="s">
        <v>148</v>
      </c>
      <c r="C151" s="9" t="s">
        <v>5</v>
      </c>
      <c r="D151" s="68">
        <f>D150</f>
        <v>1.704</v>
      </c>
      <c r="E151" s="67"/>
      <c r="F151" s="9"/>
      <c r="G151" s="12"/>
      <c r="H151" s="9"/>
      <c r="I151" s="10" t="s">
        <v>149</v>
      </c>
      <c r="J151" s="9" t="s">
        <v>61</v>
      </c>
      <c r="K151" s="12" t="s">
        <v>56</v>
      </c>
      <c r="L151" s="9" t="s">
        <v>28</v>
      </c>
    </row>
    <row r="152" spans="1:12" x14ac:dyDescent="0.2">
      <c r="A152" s="13" t="s">
        <v>331</v>
      </c>
      <c r="B152" s="59" t="s">
        <v>152</v>
      </c>
      <c r="C152" s="58" t="s">
        <v>5</v>
      </c>
      <c r="D152" s="61">
        <v>6.5</v>
      </c>
      <c r="E152" s="10"/>
      <c r="F152" s="9"/>
      <c r="G152" s="12"/>
      <c r="H152" s="58"/>
      <c r="I152" s="10"/>
      <c r="J152" s="58"/>
      <c r="K152" s="12"/>
      <c r="L152" s="58"/>
    </row>
    <row r="153" spans="1:12" x14ac:dyDescent="0.2">
      <c r="A153" s="13" t="s">
        <v>232</v>
      </c>
      <c r="B153" s="59" t="s">
        <v>161</v>
      </c>
      <c r="C153" s="58" t="s">
        <v>5</v>
      </c>
      <c r="D153" s="61">
        <f>D152</f>
        <v>6.5</v>
      </c>
      <c r="E153" s="10" t="s">
        <v>153</v>
      </c>
      <c r="F153" s="9" t="s">
        <v>20</v>
      </c>
      <c r="G153" s="12" t="s">
        <v>56</v>
      </c>
      <c r="H153" s="44" t="s">
        <v>29</v>
      </c>
      <c r="I153" s="10"/>
      <c r="J153" s="9"/>
      <c r="K153" s="12"/>
      <c r="L153" s="9"/>
    </row>
    <row r="154" spans="1:12" x14ac:dyDescent="0.2">
      <c r="A154" s="13" t="s">
        <v>332</v>
      </c>
      <c r="B154" s="59" t="s">
        <v>154</v>
      </c>
      <c r="C154" s="58" t="s">
        <v>5</v>
      </c>
      <c r="D154" s="61">
        <f>D153</f>
        <v>6.5</v>
      </c>
      <c r="E154" s="10"/>
      <c r="F154" s="9"/>
      <c r="G154" s="12"/>
      <c r="H154" s="9"/>
      <c r="I154" s="10" t="s">
        <v>155</v>
      </c>
      <c r="J154" s="9" t="s">
        <v>20</v>
      </c>
      <c r="K154" s="12" t="s">
        <v>56</v>
      </c>
      <c r="L154" s="9" t="s">
        <v>28</v>
      </c>
    </row>
    <row r="155" spans="1:12" x14ac:dyDescent="0.2">
      <c r="A155" s="13" t="s">
        <v>244</v>
      </c>
      <c r="B155" s="59" t="s">
        <v>160</v>
      </c>
      <c r="C155" s="58" t="s">
        <v>5</v>
      </c>
      <c r="D155" s="61">
        <f>D154</f>
        <v>6.5</v>
      </c>
      <c r="E155" s="10"/>
      <c r="F155" s="9"/>
      <c r="G155" s="12"/>
      <c r="H155" s="58"/>
      <c r="I155" s="10" t="s">
        <v>153</v>
      </c>
      <c r="J155" s="9" t="s">
        <v>20</v>
      </c>
      <c r="K155" s="12" t="s">
        <v>56</v>
      </c>
      <c r="L155" s="44" t="s">
        <v>29</v>
      </c>
    </row>
    <row r="156" spans="1:12" ht="25.5" x14ac:dyDescent="0.2">
      <c r="A156" s="13" t="s">
        <v>333</v>
      </c>
      <c r="B156" s="59" t="s">
        <v>156</v>
      </c>
      <c r="C156" s="58" t="s">
        <v>5</v>
      </c>
      <c r="D156" s="61">
        <f>D155</f>
        <v>6.5</v>
      </c>
      <c r="E156" s="10"/>
      <c r="F156" s="9"/>
      <c r="G156" s="12"/>
      <c r="H156" s="58"/>
      <c r="I156" s="10" t="s">
        <v>146</v>
      </c>
      <c r="J156" s="9" t="s">
        <v>61</v>
      </c>
      <c r="K156" s="12" t="s">
        <v>56</v>
      </c>
      <c r="L156" s="9" t="s">
        <v>28</v>
      </c>
    </row>
    <row r="157" spans="1:12" x14ac:dyDescent="0.2">
      <c r="A157" s="13" t="s">
        <v>334</v>
      </c>
      <c r="B157" s="59" t="s">
        <v>157</v>
      </c>
      <c r="C157" s="58" t="s">
        <v>5</v>
      </c>
      <c r="D157" s="61">
        <f>D156</f>
        <v>6.5</v>
      </c>
      <c r="E157" s="10"/>
      <c r="F157" s="9"/>
      <c r="G157" s="12"/>
      <c r="H157" s="58"/>
      <c r="I157" s="10" t="s">
        <v>147</v>
      </c>
      <c r="J157" s="9" t="s">
        <v>61</v>
      </c>
      <c r="K157" s="12" t="s">
        <v>56</v>
      </c>
      <c r="L157" s="9" t="s">
        <v>28</v>
      </c>
    </row>
    <row r="158" spans="1:12" ht="25.5" x14ac:dyDescent="0.2">
      <c r="A158" s="13" t="s">
        <v>335</v>
      </c>
      <c r="B158" s="59" t="s">
        <v>158</v>
      </c>
      <c r="C158" s="58" t="s">
        <v>5</v>
      </c>
      <c r="D158" s="69">
        <f xml:space="preserve"> (6.1+6.1+6.1+6.1)*2.5</f>
        <v>61</v>
      </c>
      <c r="E158" s="10"/>
      <c r="F158" s="9"/>
      <c r="G158" s="12"/>
      <c r="H158" s="58"/>
      <c r="I158" s="10" t="s">
        <v>146</v>
      </c>
      <c r="J158" s="9" t="s">
        <v>61</v>
      </c>
      <c r="K158" s="12" t="s">
        <v>56</v>
      </c>
      <c r="L158" s="9" t="s">
        <v>28</v>
      </c>
    </row>
    <row r="159" spans="1:12" x14ac:dyDescent="0.2">
      <c r="A159" s="13" t="s">
        <v>336</v>
      </c>
      <c r="B159" s="10" t="s">
        <v>159</v>
      </c>
      <c r="C159" s="58" t="s">
        <v>5</v>
      </c>
      <c r="D159" s="69">
        <f>D158</f>
        <v>61</v>
      </c>
      <c r="E159" s="10"/>
      <c r="F159" s="9"/>
      <c r="G159" s="12"/>
      <c r="H159" s="9"/>
      <c r="I159" s="10" t="s">
        <v>149</v>
      </c>
      <c r="J159" s="9" t="s">
        <v>61</v>
      </c>
      <c r="K159" s="12" t="s">
        <v>56</v>
      </c>
      <c r="L159" s="9" t="s">
        <v>28</v>
      </c>
    </row>
    <row r="160" spans="1:12" x14ac:dyDescent="0.2">
      <c r="A160" s="13" t="s">
        <v>337</v>
      </c>
      <c r="B160" s="84" t="s">
        <v>162</v>
      </c>
      <c r="C160" s="90" t="s">
        <v>5</v>
      </c>
      <c r="D160" s="12">
        <v>5.8</v>
      </c>
      <c r="E160" s="67"/>
      <c r="F160" s="9"/>
      <c r="G160" s="12"/>
      <c r="H160" s="9"/>
      <c r="I160" s="67"/>
      <c r="J160" s="9"/>
      <c r="K160" s="12"/>
      <c r="L160" s="9"/>
    </row>
    <row r="161" spans="1:12" ht="25.5" x14ac:dyDescent="0.2">
      <c r="A161" s="13" t="s">
        <v>338</v>
      </c>
      <c r="B161" s="84" t="s">
        <v>163</v>
      </c>
      <c r="C161" s="90" t="s">
        <v>5</v>
      </c>
      <c r="D161" s="88">
        <f>D160</f>
        <v>5.8</v>
      </c>
      <c r="E161" s="10"/>
      <c r="F161" s="9"/>
      <c r="G161" s="12"/>
      <c r="H161" s="90"/>
      <c r="I161" s="10" t="s">
        <v>146</v>
      </c>
      <c r="J161" s="9" t="s">
        <v>61</v>
      </c>
      <c r="K161" s="12" t="s">
        <v>56</v>
      </c>
      <c r="L161" s="9" t="s">
        <v>28</v>
      </c>
    </row>
    <row r="162" spans="1:12" x14ac:dyDescent="0.2">
      <c r="A162" s="13" t="s">
        <v>339</v>
      </c>
      <c r="B162" s="84" t="s">
        <v>164</v>
      </c>
      <c r="C162" s="90" t="s">
        <v>5</v>
      </c>
      <c r="D162" s="88">
        <f>D161</f>
        <v>5.8</v>
      </c>
      <c r="E162" s="10"/>
      <c r="F162" s="9"/>
      <c r="G162" s="12"/>
      <c r="H162" s="90"/>
      <c r="I162" s="10" t="s">
        <v>147</v>
      </c>
      <c r="J162" s="9" t="s">
        <v>61</v>
      </c>
      <c r="K162" s="12" t="s">
        <v>56</v>
      </c>
      <c r="L162" s="9" t="s">
        <v>28</v>
      </c>
    </row>
    <row r="163" spans="1:12" x14ac:dyDescent="0.2">
      <c r="A163" s="13" t="s">
        <v>340</v>
      </c>
      <c r="B163" s="10" t="s">
        <v>165</v>
      </c>
      <c r="C163" s="90" t="s">
        <v>5</v>
      </c>
      <c r="D163" s="69">
        <f>D162</f>
        <v>5.8</v>
      </c>
      <c r="E163" s="10"/>
      <c r="F163" s="9"/>
      <c r="G163" s="12"/>
      <c r="H163" s="9"/>
      <c r="I163" s="10" t="s">
        <v>166</v>
      </c>
      <c r="J163" s="9" t="s">
        <v>61</v>
      </c>
      <c r="K163" s="12" t="s">
        <v>56</v>
      </c>
      <c r="L163" s="9" t="s">
        <v>28</v>
      </c>
    </row>
    <row r="164" spans="1:12" x14ac:dyDescent="0.2">
      <c r="A164" s="13" t="s">
        <v>341</v>
      </c>
      <c r="B164" s="59" t="s">
        <v>152</v>
      </c>
      <c r="C164" s="58" t="s">
        <v>5</v>
      </c>
      <c r="D164" s="12">
        <v>38.869999999999997</v>
      </c>
      <c r="E164" s="67"/>
      <c r="F164" s="9"/>
      <c r="G164" s="12"/>
      <c r="H164" s="9"/>
      <c r="I164" s="67"/>
      <c r="J164" s="9"/>
      <c r="K164" s="12"/>
      <c r="L164" s="9"/>
    </row>
    <row r="165" spans="1:12" ht="25.5" x14ac:dyDescent="0.2">
      <c r="A165" s="13" t="s">
        <v>342</v>
      </c>
      <c r="B165" s="59" t="s">
        <v>145</v>
      </c>
      <c r="C165" s="58" t="s">
        <v>5</v>
      </c>
      <c r="D165" s="61">
        <f>D164</f>
        <v>38.869999999999997</v>
      </c>
      <c r="E165" s="10"/>
      <c r="F165" s="9"/>
      <c r="G165" s="12"/>
      <c r="H165" s="58"/>
      <c r="I165" s="10" t="s">
        <v>146</v>
      </c>
      <c r="J165" s="9" t="s">
        <v>61</v>
      </c>
      <c r="K165" s="12" t="s">
        <v>56</v>
      </c>
      <c r="L165" s="9" t="s">
        <v>28</v>
      </c>
    </row>
    <row r="166" spans="1:12" x14ac:dyDescent="0.2">
      <c r="A166" s="13" t="s">
        <v>343</v>
      </c>
      <c r="B166" s="59" t="s">
        <v>157</v>
      </c>
      <c r="C166" s="58" t="s">
        <v>5</v>
      </c>
      <c r="D166" s="61">
        <f>D165</f>
        <v>38.869999999999997</v>
      </c>
      <c r="E166" s="10"/>
      <c r="F166" s="9"/>
      <c r="G166" s="12"/>
      <c r="H166" s="58"/>
      <c r="I166" s="10" t="s">
        <v>147</v>
      </c>
      <c r="J166" s="9" t="s">
        <v>61</v>
      </c>
      <c r="K166" s="12" t="s">
        <v>56</v>
      </c>
      <c r="L166" s="9" t="s">
        <v>28</v>
      </c>
    </row>
    <row r="167" spans="1:12" x14ac:dyDescent="0.2">
      <c r="A167" s="13" t="s">
        <v>344</v>
      </c>
      <c r="B167" s="10" t="s">
        <v>159</v>
      </c>
      <c r="C167" s="58" t="s">
        <v>5</v>
      </c>
      <c r="D167" s="69">
        <f>D166</f>
        <v>38.869999999999997</v>
      </c>
      <c r="E167" s="10"/>
      <c r="F167" s="9"/>
      <c r="G167" s="12"/>
      <c r="H167" s="9"/>
      <c r="I167" s="10" t="s">
        <v>149</v>
      </c>
      <c r="J167" s="9" t="s">
        <v>61</v>
      </c>
      <c r="K167" s="12" t="s">
        <v>56</v>
      </c>
      <c r="L167" s="9" t="s">
        <v>28</v>
      </c>
    </row>
    <row r="168" spans="1:12" x14ac:dyDescent="0.2">
      <c r="A168" s="13" t="s">
        <v>345</v>
      </c>
      <c r="B168" s="59" t="s">
        <v>162</v>
      </c>
      <c r="C168" s="58" t="s">
        <v>5</v>
      </c>
      <c r="D168" s="12">
        <v>17.8</v>
      </c>
      <c r="E168" s="67"/>
      <c r="F168" s="9"/>
      <c r="G168" s="12"/>
      <c r="H168" s="9"/>
      <c r="I168" s="67"/>
      <c r="J168" s="9"/>
      <c r="K168" s="12"/>
      <c r="L168" s="9"/>
    </row>
    <row r="169" spans="1:12" ht="25.5" x14ac:dyDescent="0.2">
      <c r="A169" s="13" t="s">
        <v>346</v>
      </c>
      <c r="B169" s="59" t="s">
        <v>163</v>
      </c>
      <c r="C169" s="58" t="s">
        <v>5</v>
      </c>
      <c r="D169" s="61">
        <f>D168</f>
        <v>17.8</v>
      </c>
      <c r="E169" s="10"/>
      <c r="F169" s="9"/>
      <c r="G169" s="12"/>
      <c r="H169" s="58"/>
      <c r="I169" s="10" t="s">
        <v>146</v>
      </c>
      <c r="J169" s="9" t="s">
        <v>61</v>
      </c>
      <c r="K169" s="12" t="s">
        <v>56</v>
      </c>
      <c r="L169" s="9" t="s">
        <v>28</v>
      </c>
    </row>
    <row r="170" spans="1:12" x14ac:dyDescent="0.2">
      <c r="A170" s="13" t="s">
        <v>347</v>
      </c>
      <c r="B170" s="59" t="s">
        <v>164</v>
      </c>
      <c r="C170" s="58" t="s">
        <v>5</v>
      </c>
      <c r="D170" s="61">
        <f>D169</f>
        <v>17.8</v>
      </c>
      <c r="E170" s="10"/>
      <c r="F170" s="9"/>
      <c r="G170" s="12"/>
      <c r="H170" s="58"/>
      <c r="I170" s="10" t="s">
        <v>147</v>
      </c>
      <c r="J170" s="9" t="s">
        <v>61</v>
      </c>
      <c r="K170" s="12" t="s">
        <v>56</v>
      </c>
      <c r="L170" s="9" t="s">
        <v>28</v>
      </c>
    </row>
    <row r="171" spans="1:12" x14ac:dyDescent="0.2">
      <c r="A171" s="136" t="s">
        <v>43</v>
      </c>
      <c r="B171" s="134" t="s">
        <v>165</v>
      </c>
      <c r="C171" s="133" t="s">
        <v>5</v>
      </c>
      <c r="D171" s="68">
        <f>D170</f>
        <v>17.8</v>
      </c>
      <c r="E171" s="134"/>
      <c r="F171" s="133"/>
      <c r="G171" s="135"/>
      <c r="H171" s="133"/>
      <c r="I171" s="134" t="s">
        <v>166</v>
      </c>
      <c r="J171" s="133" t="s">
        <v>61</v>
      </c>
      <c r="K171" s="135" t="s">
        <v>56</v>
      </c>
      <c r="L171" s="133" t="s">
        <v>28</v>
      </c>
    </row>
    <row r="172" spans="1:12" x14ac:dyDescent="0.2">
      <c r="A172" s="169" t="s">
        <v>300</v>
      </c>
      <c r="B172" s="170"/>
      <c r="C172" s="170"/>
      <c r="D172" s="170"/>
      <c r="E172" s="170"/>
      <c r="F172" s="170"/>
      <c r="G172" s="170"/>
      <c r="H172" s="170"/>
      <c r="I172" s="170"/>
      <c r="J172" s="170"/>
      <c r="K172" s="170"/>
      <c r="L172" s="171"/>
    </row>
    <row r="173" spans="1:12" ht="38.25" x14ac:dyDescent="0.2">
      <c r="A173" s="136" t="s">
        <v>183</v>
      </c>
      <c r="B173" s="43" t="s">
        <v>301</v>
      </c>
      <c r="C173" s="44" t="s">
        <v>5</v>
      </c>
      <c r="D173" s="27">
        <v>142.66</v>
      </c>
      <c r="E173" s="44"/>
      <c r="F173" s="44"/>
      <c r="G173" s="44"/>
      <c r="H173" s="151"/>
      <c r="I173" s="43" t="s">
        <v>302</v>
      </c>
      <c r="J173" s="44" t="s">
        <v>20</v>
      </c>
      <c r="K173" s="45" t="s">
        <v>56</v>
      </c>
      <c r="L173" s="44" t="s">
        <v>28</v>
      </c>
    </row>
    <row r="174" spans="1:12" x14ac:dyDescent="0.2">
      <c r="A174" s="169" t="s">
        <v>303</v>
      </c>
      <c r="B174" s="170"/>
      <c r="C174" s="170"/>
      <c r="D174" s="170"/>
      <c r="E174" s="170"/>
      <c r="F174" s="170"/>
      <c r="G174" s="170"/>
      <c r="H174" s="170"/>
      <c r="I174" s="170"/>
      <c r="J174" s="170"/>
      <c r="K174" s="170"/>
      <c r="L174" s="171"/>
    </row>
    <row r="175" spans="1:12" x14ac:dyDescent="0.2">
      <c r="A175" s="136" t="s">
        <v>183</v>
      </c>
      <c r="B175" s="43" t="s">
        <v>304</v>
      </c>
      <c r="C175" s="44" t="s">
        <v>19</v>
      </c>
      <c r="D175" s="135">
        <v>6</v>
      </c>
      <c r="E175" s="44"/>
      <c r="F175" s="44"/>
      <c r="G175" s="44"/>
      <c r="H175" s="151"/>
      <c r="I175" s="43" t="s">
        <v>305</v>
      </c>
      <c r="J175" s="44" t="s">
        <v>19</v>
      </c>
      <c r="K175" s="45">
        <v>6</v>
      </c>
      <c r="L175" s="44" t="s">
        <v>28</v>
      </c>
    </row>
    <row r="176" spans="1:12" x14ac:dyDescent="0.2">
      <c r="A176" s="169" t="s">
        <v>167</v>
      </c>
      <c r="B176" s="170"/>
      <c r="C176" s="170"/>
      <c r="D176" s="170"/>
      <c r="E176" s="170"/>
      <c r="F176" s="170"/>
      <c r="G176" s="170"/>
      <c r="H176" s="170"/>
      <c r="I176" s="170"/>
      <c r="J176" s="170"/>
      <c r="K176" s="170"/>
      <c r="L176" s="171"/>
    </row>
    <row r="177" spans="1:12" x14ac:dyDescent="0.2">
      <c r="A177" s="136" t="s">
        <v>183</v>
      </c>
      <c r="B177" s="43" t="s">
        <v>306</v>
      </c>
      <c r="C177" s="44" t="s">
        <v>5</v>
      </c>
      <c r="D177" s="45">
        <v>23.25</v>
      </c>
      <c r="E177" s="43" t="s">
        <v>307</v>
      </c>
      <c r="F177" s="44" t="s">
        <v>5</v>
      </c>
      <c r="G177" s="45">
        <v>23.31</v>
      </c>
      <c r="H177" s="44" t="s">
        <v>29</v>
      </c>
      <c r="I177" s="43" t="s">
        <v>308</v>
      </c>
      <c r="J177" s="44" t="s">
        <v>5</v>
      </c>
      <c r="K177" s="45">
        <v>25.2</v>
      </c>
      <c r="L177" s="44" t="s">
        <v>28</v>
      </c>
    </row>
    <row r="178" spans="1:12" x14ac:dyDescent="0.2">
      <c r="A178" s="136" t="s">
        <v>198</v>
      </c>
      <c r="B178" s="43" t="s">
        <v>309</v>
      </c>
      <c r="C178" s="44" t="s">
        <v>26</v>
      </c>
      <c r="D178" s="45">
        <v>19.100000000000001</v>
      </c>
      <c r="E178" s="43" t="s">
        <v>310</v>
      </c>
      <c r="F178" s="44" t="s">
        <v>26</v>
      </c>
      <c r="G178" s="45">
        <v>19.949999999999996</v>
      </c>
      <c r="H178" s="44" t="s">
        <v>29</v>
      </c>
      <c r="I178" s="43" t="s">
        <v>310</v>
      </c>
      <c r="J178" s="44" t="s">
        <v>26</v>
      </c>
      <c r="K178" s="45" t="s">
        <v>56</v>
      </c>
      <c r="L178" s="44" t="s">
        <v>28</v>
      </c>
    </row>
    <row r="179" spans="1:12" x14ac:dyDescent="0.2">
      <c r="A179" s="136" t="s">
        <v>9</v>
      </c>
      <c r="B179" s="43" t="s">
        <v>311</v>
      </c>
      <c r="C179" s="44" t="s">
        <v>26</v>
      </c>
      <c r="D179" s="45">
        <v>0.85</v>
      </c>
      <c r="E179" s="43" t="s">
        <v>312</v>
      </c>
      <c r="F179" s="44" t="s">
        <v>26</v>
      </c>
      <c r="G179" s="152">
        <v>0.85</v>
      </c>
      <c r="H179" s="44" t="s">
        <v>29</v>
      </c>
      <c r="I179" s="43" t="s">
        <v>312</v>
      </c>
      <c r="J179" s="44" t="s">
        <v>26</v>
      </c>
      <c r="K179" s="152" t="s">
        <v>183</v>
      </c>
      <c r="L179" s="44" t="s">
        <v>28</v>
      </c>
    </row>
    <row r="180" spans="1:12" x14ac:dyDescent="0.2">
      <c r="A180" s="136" t="s">
        <v>193</v>
      </c>
      <c r="B180" s="43" t="s">
        <v>306</v>
      </c>
      <c r="C180" s="44" t="s">
        <v>5</v>
      </c>
      <c r="D180" s="27">
        <v>23.21</v>
      </c>
      <c r="E180" s="43" t="s">
        <v>307</v>
      </c>
      <c r="F180" s="44" t="s">
        <v>5</v>
      </c>
      <c r="G180" s="45">
        <v>23.436</v>
      </c>
      <c r="H180" s="44" t="s">
        <v>29</v>
      </c>
      <c r="I180" s="43" t="s">
        <v>308</v>
      </c>
      <c r="J180" s="44" t="s">
        <v>5</v>
      </c>
      <c r="K180" s="45">
        <v>24.96</v>
      </c>
      <c r="L180" s="44" t="s">
        <v>28</v>
      </c>
    </row>
    <row r="181" spans="1:12" x14ac:dyDescent="0.2">
      <c r="A181" s="136" t="s">
        <v>331</v>
      </c>
      <c r="B181" s="43" t="s">
        <v>309</v>
      </c>
      <c r="C181" s="44" t="s">
        <v>26</v>
      </c>
      <c r="D181" s="27">
        <v>19.100000000000001</v>
      </c>
      <c r="E181" s="43" t="s">
        <v>310</v>
      </c>
      <c r="F181" s="44" t="s">
        <v>26</v>
      </c>
      <c r="G181" s="45">
        <v>19.869999999999997</v>
      </c>
      <c r="H181" s="44" t="s">
        <v>29</v>
      </c>
      <c r="I181" s="43" t="s">
        <v>310</v>
      </c>
      <c r="J181" s="44" t="s">
        <v>26</v>
      </c>
      <c r="K181" s="45" t="s">
        <v>56</v>
      </c>
      <c r="L181" s="44" t="s">
        <v>28</v>
      </c>
    </row>
    <row r="182" spans="1:12" x14ac:dyDescent="0.2">
      <c r="A182" s="136" t="s">
        <v>232</v>
      </c>
      <c r="B182" s="43" t="s">
        <v>311</v>
      </c>
      <c r="C182" s="44" t="s">
        <v>26</v>
      </c>
      <c r="D182" s="27">
        <v>0.85</v>
      </c>
      <c r="E182" s="43" t="s">
        <v>312</v>
      </c>
      <c r="F182" s="44" t="s">
        <v>26</v>
      </c>
      <c r="G182" s="152">
        <v>0.85</v>
      </c>
      <c r="H182" s="44" t="s">
        <v>29</v>
      </c>
      <c r="I182" s="43" t="s">
        <v>312</v>
      </c>
      <c r="J182" s="44" t="s">
        <v>26</v>
      </c>
      <c r="K182" s="152" t="s">
        <v>183</v>
      </c>
      <c r="L182" s="44" t="s">
        <v>28</v>
      </c>
    </row>
    <row r="183" spans="1:12" ht="38.25" x14ac:dyDescent="0.2">
      <c r="A183" s="136" t="s">
        <v>332</v>
      </c>
      <c r="B183" s="43" t="s">
        <v>301</v>
      </c>
      <c r="C183" s="44" t="s">
        <v>5</v>
      </c>
      <c r="D183" s="27">
        <v>143.26</v>
      </c>
      <c r="E183" s="44"/>
      <c r="F183" s="44"/>
      <c r="G183" s="44"/>
      <c r="H183" s="151"/>
      <c r="I183" s="43" t="s">
        <v>302</v>
      </c>
      <c r="J183" s="44" t="s">
        <v>20</v>
      </c>
      <c r="K183" s="45" t="s">
        <v>56</v>
      </c>
      <c r="L183" s="44" t="s">
        <v>28</v>
      </c>
    </row>
    <row r="184" spans="1:12" s="131" customFormat="1" ht="38.25" x14ac:dyDescent="0.2">
      <c r="A184" s="136" t="s">
        <v>244</v>
      </c>
      <c r="B184" s="43" t="s">
        <v>324</v>
      </c>
      <c r="C184" s="44" t="s">
        <v>5</v>
      </c>
      <c r="D184" s="27">
        <v>72.37</v>
      </c>
      <c r="E184" s="44"/>
      <c r="F184" s="44"/>
      <c r="G184" s="44"/>
      <c r="H184" s="151"/>
      <c r="I184" s="43" t="s">
        <v>302</v>
      </c>
      <c r="J184" s="44" t="s">
        <v>20</v>
      </c>
      <c r="K184" s="45" t="s">
        <v>56</v>
      </c>
      <c r="L184" s="44" t="s">
        <v>28</v>
      </c>
    </row>
    <row r="185" spans="1:12" x14ac:dyDescent="0.2">
      <c r="A185" s="169" t="s">
        <v>313</v>
      </c>
      <c r="B185" s="170"/>
      <c r="C185" s="170"/>
      <c r="D185" s="170"/>
      <c r="E185" s="170"/>
      <c r="F185" s="170"/>
      <c r="G185" s="170"/>
      <c r="H185" s="170"/>
      <c r="I185" s="170"/>
      <c r="J185" s="170"/>
      <c r="K185" s="170"/>
      <c r="L185" s="171"/>
    </row>
    <row r="186" spans="1:12" x14ac:dyDescent="0.2">
      <c r="A186" s="136" t="s">
        <v>183</v>
      </c>
      <c r="B186" s="144" t="s">
        <v>175</v>
      </c>
      <c r="C186" s="143" t="s">
        <v>89</v>
      </c>
      <c r="D186" s="145">
        <v>5.5</v>
      </c>
      <c r="E186" s="153"/>
      <c r="F186" s="133"/>
      <c r="G186" s="135"/>
      <c r="H186" s="133"/>
      <c r="I186" s="134" t="s">
        <v>314</v>
      </c>
      <c r="J186" s="133" t="s">
        <v>89</v>
      </c>
      <c r="K186" s="135" t="s">
        <v>56</v>
      </c>
      <c r="L186" s="133" t="s">
        <v>28</v>
      </c>
    </row>
    <row r="187" spans="1:12" ht="38.25" x14ac:dyDescent="0.2">
      <c r="A187" s="136" t="s">
        <v>198</v>
      </c>
      <c r="B187" s="43" t="s">
        <v>301</v>
      </c>
      <c r="C187" s="44" t="s">
        <v>5</v>
      </c>
      <c r="D187" s="27">
        <v>47.28</v>
      </c>
      <c r="E187" s="44"/>
      <c r="F187" s="44"/>
      <c r="G187" s="44"/>
      <c r="H187" s="151"/>
      <c r="I187" s="43" t="s">
        <v>302</v>
      </c>
      <c r="J187" s="44" t="s">
        <v>20</v>
      </c>
      <c r="K187" s="45" t="s">
        <v>56</v>
      </c>
      <c r="L187" s="44" t="s">
        <v>28</v>
      </c>
    </row>
    <row r="188" spans="1:12" s="131" customFormat="1" ht="38.25" x14ac:dyDescent="0.2">
      <c r="A188" s="136" t="s">
        <v>9</v>
      </c>
      <c r="B188" s="43" t="s">
        <v>324</v>
      </c>
      <c r="C188" s="44" t="s">
        <v>5</v>
      </c>
      <c r="D188" s="27">
        <v>5.41</v>
      </c>
      <c r="E188" s="44"/>
      <c r="F188" s="44"/>
      <c r="G188" s="44"/>
      <c r="H188" s="151"/>
      <c r="I188" s="43" t="s">
        <v>302</v>
      </c>
      <c r="J188" s="44" t="s">
        <v>20</v>
      </c>
      <c r="K188" s="45" t="s">
        <v>56</v>
      </c>
      <c r="L188" s="44" t="s">
        <v>28</v>
      </c>
    </row>
    <row r="189" spans="1:12" ht="12.75" customHeight="1" x14ac:dyDescent="0.2">
      <c r="A189" s="172" t="s">
        <v>193</v>
      </c>
      <c r="B189" s="174" t="s">
        <v>325</v>
      </c>
      <c r="C189" s="176" t="s">
        <v>5</v>
      </c>
      <c r="D189" s="180">
        <v>34.79</v>
      </c>
      <c r="E189" s="43" t="s">
        <v>315</v>
      </c>
      <c r="F189" s="44" t="s">
        <v>5</v>
      </c>
      <c r="G189" s="45">
        <v>34.799999999999997</v>
      </c>
      <c r="H189" s="44" t="s">
        <v>29</v>
      </c>
      <c r="I189" s="43" t="s">
        <v>326</v>
      </c>
      <c r="J189" s="44" t="s">
        <v>5</v>
      </c>
      <c r="K189" s="135" t="s">
        <v>56</v>
      </c>
      <c r="L189" s="44" t="s">
        <v>28</v>
      </c>
    </row>
    <row r="190" spans="1:12" x14ac:dyDescent="0.2">
      <c r="A190" s="173"/>
      <c r="B190" s="175"/>
      <c r="C190" s="177"/>
      <c r="D190" s="181"/>
      <c r="E190" s="43" t="s">
        <v>316</v>
      </c>
      <c r="F190" s="44" t="s">
        <v>5</v>
      </c>
      <c r="G190" s="45">
        <v>34.799999999999997</v>
      </c>
      <c r="H190" s="44" t="s">
        <v>29</v>
      </c>
      <c r="I190" s="43" t="s">
        <v>316</v>
      </c>
      <c r="J190" s="44" t="s">
        <v>5</v>
      </c>
      <c r="K190" s="135" t="s">
        <v>56</v>
      </c>
      <c r="L190" s="44" t="s">
        <v>28</v>
      </c>
    </row>
    <row r="191" spans="1:12" x14ac:dyDescent="0.2">
      <c r="A191" s="136" t="s">
        <v>331</v>
      </c>
      <c r="B191" s="43" t="s">
        <v>309</v>
      </c>
      <c r="C191" s="44" t="s">
        <v>26</v>
      </c>
      <c r="D191" s="27">
        <v>21.9</v>
      </c>
      <c r="E191" s="43" t="s">
        <v>310</v>
      </c>
      <c r="F191" s="44" t="s">
        <v>26</v>
      </c>
      <c r="G191" s="45">
        <v>23.7</v>
      </c>
      <c r="H191" s="44" t="s">
        <v>29</v>
      </c>
      <c r="I191" s="43" t="s">
        <v>310</v>
      </c>
      <c r="J191" s="44" t="s">
        <v>26</v>
      </c>
      <c r="K191" s="45" t="s">
        <v>56</v>
      </c>
      <c r="L191" s="44" t="s">
        <v>28</v>
      </c>
    </row>
    <row r="192" spans="1:12" x14ac:dyDescent="0.2">
      <c r="A192" s="136" t="s">
        <v>232</v>
      </c>
      <c r="B192" s="43" t="s">
        <v>311</v>
      </c>
      <c r="C192" s="44" t="s">
        <v>26</v>
      </c>
      <c r="D192" s="27">
        <v>1.7</v>
      </c>
      <c r="E192" s="43" t="s">
        <v>312</v>
      </c>
      <c r="F192" s="44" t="s">
        <v>26</v>
      </c>
      <c r="G192" s="152">
        <v>1.7</v>
      </c>
      <c r="H192" s="44" t="s">
        <v>29</v>
      </c>
      <c r="I192" s="43" t="s">
        <v>312</v>
      </c>
      <c r="J192" s="44" t="s">
        <v>26</v>
      </c>
      <c r="K192" s="152">
        <v>2</v>
      </c>
      <c r="L192" s="44" t="s">
        <v>28</v>
      </c>
    </row>
    <row r="193" spans="1:12" ht="38.25" x14ac:dyDescent="0.2">
      <c r="A193" s="136" t="s">
        <v>332</v>
      </c>
      <c r="B193" s="43" t="s">
        <v>301</v>
      </c>
      <c r="C193" s="44" t="s">
        <v>5</v>
      </c>
      <c r="D193" s="27">
        <v>46.95</v>
      </c>
      <c r="E193" s="44"/>
      <c r="F193" s="44"/>
      <c r="G193" s="44"/>
      <c r="H193" s="151"/>
      <c r="I193" s="43" t="s">
        <v>302</v>
      </c>
      <c r="J193" s="44" t="s">
        <v>20</v>
      </c>
      <c r="K193" s="45" t="s">
        <v>56</v>
      </c>
      <c r="L193" s="44" t="s">
        <v>28</v>
      </c>
    </row>
    <row r="194" spans="1:12" s="131" customFormat="1" ht="38.25" x14ac:dyDescent="0.2">
      <c r="A194" s="136" t="s">
        <v>244</v>
      </c>
      <c r="B194" s="43" t="s">
        <v>324</v>
      </c>
      <c r="C194" s="44" t="s">
        <v>5</v>
      </c>
      <c r="D194" s="27">
        <v>5.37</v>
      </c>
      <c r="E194" s="44"/>
      <c r="F194" s="44"/>
      <c r="G194" s="44"/>
      <c r="H194" s="151"/>
      <c r="I194" s="43" t="s">
        <v>302</v>
      </c>
      <c r="J194" s="44" t="s">
        <v>20</v>
      </c>
      <c r="K194" s="45" t="s">
        <v>56</v>
      </c>
      <c r="L194" s="44" t="s">
        <v>28</v>
      </c>
    </row>
    <row r="195" spans="1:12" x14ac:dyDescent="0.2">
      <c r="A195" s="136" t="s">
        <v>333</v>
      </c>
      <c r="B195" s="134" t="s">
        <v>175</v>
      </c>
      <c r="C195" s="133" t="s">
        <v>89</v>
      </c>
      <c r="D195" s="135">
        <v>0.85</v>
      </c>
      <c r="E195" s="140"/>
      <c r="F195" s="133"/>
      <c r="G195" s="135"/>
      <c r="H195" s="133"/>
      <c r="I195" s="134" t="s">
        <v>314</v>
      </c>
      <c r="J195" s="133" t="s">
        <v>89</v>
      </c>
      <c r="K195" s="135" t="s">
        <v>56</v>
      </c>
      <c r="L195" s="133" t="s">
        <v>28</v>
      </c>
    </row>
    <row r="196" spans="1:12" x14ac:dyDescent="0.2">
      <c r="A196" s="136" t="s">
        <v>334</v>
      </c>
      <c r="B196" s="43" t="s">
        <v>306</v>
      </c>
      <c r="C196" s="44" t="s">
        <v>5</v>
      </c>
      <c r="D196" s="45">
        <v>24.05</v>
      </c>
      <c r="E196" s="43" t="s">
        <v>307</v>
      </c>
      <c r="F196" s="44" t="s">
        <v>5</v>
      </c>
      <c r="G196" s="45">
        <v>24.57</v>
      </c>
      <c r="H196" s="44" t="s">
        <v>29</v>
      </c>
      <c r="I196" s="43" t="s">
        <v>308</v>
      </c>
      <c r="J196" s="44" t="s">
        <v>5</v>
      </c>
      <c r="K196" s="45">
        <v>25.2</v>
      </c>
      <c r="L196" s="44" t="s">
        <v>28</v>
      </c>
    </row>
    <row r="197" spans="1:12" x14ac:dyDescent="0.2">
      <c r="A197" s="136" t="s">
        <v>335</v>
      </c>
      <c r="B197" s="43" t="s">
        <v>309</v>
      </c>
      <c r="C197" s="44" t="s">
        <v>26</v>
      </c>
      <c r="D197" s="45">
        <v>19.399999999999999</v>
      </c>
      <c r="E197" s="43" t="s">
        <v>310</v>
      </c>
      <c r="F197" s="44" t="s">
        <v>26</v>
      </c>
      <c r="G197" s="45">
        <v>20.249999999999996</v>
      </c>
      <c r="H197" s="44" t="s">
        <v>29</v>
      </c>
      <c r="I197" s="43" t="s">
        <v>310</v>
      </c>
      <c r="J197" s="44" t="s">
        <v>26</v>
      </c>
      <c r="K197" s="45" t="s">
        <v>56</v>
      </c>
      <c r="L197" s="44" t="s">
        <v>28</v>
      </c>
    </row>
    <row r="198" spans="1:12" x14ac:dyDescent="0.2">
      <c r="A198" s="136" t="s">
        <v>336</v>
      </c>
      <c r="B198" s="43" t="s">
        <v>311</v>
      </c>
      <c r="C198" s="44" t="s">
        <v>26</v>
      </c>
      <c r="D198" s="45">
        <v>0.85</v>
      </c>
      <c r="E198" s="43" t="s">
        <v>312</v>
      </c>
      <c r="F198" s="44" t="s">
        <v>26</v>
      </c>
      <c r="G198" s="152">
        <v>0.85</v>
      </c>
      <c r="H198" s="44" t="s">
        <v>29</v>
      </c>
      <c r="I198" s="43" t="s">
        <v>312</v>
      </c>
      <c r="J198" s="44" t="s">
        <v>26</v>
      </c>
      <c r="K198" s="152" t="s">
        <v>183</v>
      </c>
      <c r="L198" s="44" t="s">
        <v>28</v>
      </c>
    </row>
    <row r="199" spans="1:12" x14ac:dyDescent="0.2">
      <c r="A199" s="136" t="s">
        <v>337</v>
      </c>
      <c r="B199" s="43" t="s">
        <v>306</v>
      </c>
      <c r="C199" s="44" t="s">
        <v>5</v>
      </c>
      <c r="D199" s="45">
        <v>24.04</v>
      </c>
      <c r="E199" s="43" t="s">
        <v>307</v>
      </c>
      <c r="F199" s="44" t="s">
        <v>5</v>
      </c>
      <c r="G199" s="45">
        <v>24.57</v>
      </c>
      <c r="H199" s="44" t="s">
        <v>29</v>
      </c>
      <c r="I199" s="43" t="s">
        <v>308</v>
      </c>
      <c r="J199" s="44" t="s">
        <v>5</v>
      </c>
      <c r="K199" s="45">
        <v>25.2</v>
      </c>
      <c r="L199" s="44" t="s">
        <v>28</v>
      </c>
    </row>
    <row r="200" spans="1:12" x14ac:dyDescent="0.2">
      <c r="A200" s="136" t="s">
        <v>338</v>
      </c>
      <c r="B200" s="43" t="s">
        <v>309</v>
      </c>
      <c r="C200" s="44" t="s">
        <v>26</v>
      </c>
      <c r="D200" s="45">
        <v>19.3</v>
      </c>
      <c r="E200" s="43" t="s">
        <v>310</v>
      </c>
      <c r="F200" s="44" t="s">
        <v>26</v>
      </c>
      <c r="G200" s="45">
        <v>20.249999999999996</v>
      </c>
      <c r="H200" s="44" t="s">
        <v>29</v>
      </c>
      <c r="I200" s="43" t="s">
        <v>310</v>
      </c>
      <c r="J200" s="44" t="s">
        <v>26</v>
      </c>
      <c r="K200" s="45" t="s">
        <v>56</v>
      </c>
      <c r="L200" s="44" t="s">
        <v>28</v>
      </c>
    </row>
    <row r="201" spans="1:12" x14ac:dyDescent="0.2">
      <c r="A201" s="136" t="s">
        <v>339</v>
      </c>
      <c r="B201" s="43" t="s">
        <v>311</v>
      </c>
      <c r="C201" s="44" t="s">
        <v>26</v>
      </c>
      <c r="D201" s="45">
        <v>0.85</v>
      </c>
      <c r="E201" s="43" t="s">
        <v>312</v>
      </c>
      <c r="F201" s="44" t="s">
        <v>26</v>
      </c>
      <c r="G201" s="152">
        <v>0.85</v>
      </c>
      <c r="H201" s="44" t="s">
        <v>29</v>
      </c>
      <c r="I201" s="43" t="s">
        <v>312</v>
      </c>
      <c r="J201" s="44" t="s">
        <v>26</v>
      </c>
      <c r="K201" s="152" t="s">
        <v>183</v>
      </c>
      <c r="L201" s="44" t="s">
        <v>28</v>
      </c>
    </row>
    <row r="202" spans="1:12" x14ac:dyDescent="0.2">
      <c r="A202" s="136" t="s">
        <v>340</v>
      </c>
      <c r="B202" s="43" t="s">
        <v>306</v>
      </c>
      <c r="C202" s="44" t="s">
        <v>5</v>
      </c>
      <c r="D202" s="45">
        <v>10.48</v>
      </c>
      <c r="E202" s="43" t="s">
        <v>307</v>
      </c>
      <c r="F202" s="44" t="s">
        <v>5</v>
      </c>
      <c r="G202" s="45">
        <v>10.85</v>
      </c>
      <c r="H202" s="44" t="s">
        <v>29</v>
      </c>
      <c r="I202" s="43" t="s">
        <v>317</v>
      </c>
      <c r="J202" s="44" t="s">
        <v>5</v>
      </c>
      <c r="K202" s="45" t="s">
        <v>56</v>
      </c>
      <c r="L202" s="44" t="s">
        <v>28</v>
      </c>
    </row>
    <row r="203" spans="1:12" x14ac:dyDescent="0.2">
      <c r="A203" s="136" t="s">
        <v>341</v>
      </c>
      <c r="B203" s="43" t="s">
        <v>309</v>
      </c>
      <c r="C203" s="44" t="s">
        <v>26</v>
      </c>
      <c r="D203" s="45">
        <v>12.1</v>
      </c>
      <c r="E203" s="43" t="s">
        <v>310</v>
      </c>
      <c r="F203" s="44" t="s">
        <v>26</v>
      </c>
      <c r="G203" s="45">
        <v>12.35</v>
      </c>
      <c r="H203" s="44" t="s">
        <v>29</v>
      </c>
      <c r="I203" s="43" t="s">
        <v>310</v>
      </c>
      <c r="J203" s="44" t="s">
        <v>26</v>
      </c>
      <c r="K203" s="45" t="s">
        <v>56</v>
      </c>
      <c r="L203" s="44" t="s">
        <v>28</v>
      </c>
    </row>
    <row r="204" spans="1:12" x14ac:dyDescent="0.2">
      <c r="A204" s="136" t="s">
        <v>342</v>
      </c>
      <c r="B204" s="43" t="s">
        <v>311</v>
      </c>
      <c r="C204" s="44" t="s">
        <v>26</v>
      </c>
      <c r="D204" s="45">
        <v>0.85</v>
      </c>
      <c r="E204" s="43" t="s">
        <v>312</v>
      </c>
      <c r="F204" s="44" t="s">
        <v>26</v>
      </c>
      <c r="G204" s="152">
        <v>0.85</v>
      </c>
      <c r="H204" s="44" t="s">
        <v>29</v>
      </c>
      <c r="I204" s="43" t="s">
        <v>312</v>
      </c>
      <c r="J204" s="44" t="s">
        <v>26</v>
      </c>
      <c r="K204" s="152" t="s">
        <v>183</v>
      </c>
      <c r="L204" s="44" t="s">
        <v>28</v>
      </c>
    </row>
    <row r="205" spans="1:12" x14ac:dyDescent="0.2">
      <c r="A205" s="136" t="s">
        <v>343</v>
      </c>
      <c r="B205" s="144" t="s">
        <v>175</v>
      </c>
      <c r="C205" s="143" t="s">
        <v>89</v>
      </c>
      <c r="D205" s="127">
        <v>3.45</v>
      </c>
      <c r="E205" s="153"/>
      <c r="F205" s="133"/>
      <c r="G205" s="135"/>
      <c r="H205" s="133"/>
      <c r="I205" s="134" t="s">
        <v>314</v>
      </c>
      <c r="J205" s="133" t="s">
        <v>89</v>
      </c>
      <c r="K205" s="135" t="s">
        <v>56</v>
      </c>
      <c r="L205" s="133" t="s">
        <v>28</v>
      </c>
    </row>
    <row r="206" spans="1:12" ht="38.25" x14ac:dyDescent="0.2">
      <c r="A206" s="136" t="s">
        <v>344</v>
      </c>
      <c r="B206" s="43" t="s">
        <v>301</v>
      </c>
      <c r="C206" s="44" t="s">
        <v>5</v>
      </c>
      <c r="D206" s="27">
        <v>127.52</v>
      </c>
      <c r="E206" s="44"/>
      <c r="F206" s="44"/>
      <c r="G206" s="44"/>
      <c r="H206" s="151"/>
      <c r="I206" s="43" t="s">
        <v>302</v>
      </c>
      <c r="J206" s="44" t="s">
        <v>20</v>
      </c>
      <c r="K206" s="45" t="s">
        <v>56</v>
      </c>
      <c r="L206" s="44" t="s">
        <v>28</v>
      </c>
    </row>
    <row r="207" spans="1:12" s="131" customFormat="1" ht="38.25" x14ac:dyDescent="0.2">
      <c r="A207" s="136" t="s">
        <v>345</v>
      </c>
      <c r="B207" s="43" t="s">
        <v>324</v>
      </c>
      <c r="C207" s="44" t="s">
        <v>5</v>
      </c>
      <c r="D207" s="27">
        <v>69.540000000000006</v>
      </c>
      <c r="E207" s="44"/>
      <c r="F207" s="44"/>
      <c r="G207" s="44"/>
      <c r="H207" s="151"/>
      <c r="I207" s="43" t="s">
        <v>302</v>
      </c>
      <c r="J207" s="44" t="s">
        <v>20</v>
      </c>
      <c r="K207" s="45" t="s">
        <v>56</v>
      </c>
      <c r="L207" s="44" t="s">
        <v>28</v>
      </c>
    </row>
    <row r="208" spans="1:12" x14ac:dyDescent="0.2">
      <c r="A208" s="169" t="s">
        <v>174</v>
      </c>
      <c r="B208" s="170"/>
      <c r="C208" s="170"/>
      <c r="D208" s="170"/>
      <c r="E208" s="170"/>
      <c r="F208" s="170"/>
      <c r="G208" s="170"/>
      <c r="H208" s="170"/>
      <c r="I208" s="170"/>
      <c r="J208" s="170"/>
      <c r="K208" s="170"/>
      <c r="L208" s="171"/>
    </row>
    <row r="209" spans="1:21" x14ac:dyDescent="0.2">
      <c r="A209" s="172" t="s">
        <v>183</v>
      </c>
      <c r="B209" s="174" t="s">
        <v>306</v>
      </c>
      <c r="C209" s="176" t="s">
        <v>5</v>
      </c>
      <c r="D209" s="178">
        <v>34.409999999999997</v>
      </c>
      <c r="E209" s="174" t="s">
        <v>307</v>
      </c>
      <c r="F209" s="176" t="s">
        <v>5</v>
      </c>
      <c r="G209" s="178">
        <v>34.65</v>
      </c>
      <c r="H209" s="176" t="s">
        <v>29</v>
      </c>
      <c r="I209" s="43" t="s">
        <v>308</v>
      </c>
      <c r="J209" s="44" t="s">
        <v>5</v>
      </c>
      <c r="K209" s="45" t="s">
        <v>56</v>
      </c>
      <c r="L209" s="44" t="s">
        <v>28</v>
      </c>
    </row>
    <row r="210" spans="1:21" x14ac:dyDescent="0.2">
      <c r="A210" s="173"/>
      <c r="B210" s="175"/>
      <c r="C210" s="177"/>
      <c r="D210" s="179"/>
      <c r="E210" s="175"/>
      <c r="F210" s="177"/>
      <c r="G210" s="179"/>
      <c r="H210" s="177"/>
      <c r="I210" s="43" t="s">
        <v>318</v>
      </c>
      <c r="J210" s="44" t="s">
        <v>5</v>
      </c>
      <c r="K210" s="45" t="s">
        <v>56</v>
      </c>
      <c r="L210" s="44" t="s">
        <v>28</v>
      </c>
    </row>
    <row r="211" spans="1:21" x14ac:dyDescent="0.2">
      <c r="A211" s="136" t="s">
        <v>198</v>
      </c>
      <c r="B211" s="43" t="s">
        <v>309</v>
      </c>
      <c r="C211" s="44" t="s">
        <v>26</v>
      </c>
      <c r="D211" s="45">
        <v>22.7</v>
      </c>
      <c r="E211" s="43" t="s">
        <v>310</v>
      </c>
      <c r="F211" s="44" t="s">
        <v>26</v>
      </c>
      <c r="G211" s="45">
        <v>24.35</v>
      </c>
      <c r="H211" s="44" t="s">
        <v>29</v>
      </c>
      <c r="I211" s="43" t="s">
        <v>310</v>
      </c>
      <c r="J211" s="44" t="s">
        <v>26</v>
      </c>
      <c r="K211" s="45" t="s">
        <v>56</v>
      </c>
      <c r="L211" s="44" t="s">
        <v>28</v>
      </c>
    </row>
    <row r="212" spans="1:21" x14ac:dyDescent="0.2">
      <c r="A212" s="136" t="s">
        <v>9</v>
      </c>
      <c r="B212" s="43" t="s">
        <v>311</v>
      </c>
      <c r="C212" s="44" t="s">
        <v>26</v>
      </c>
      <c r="D212" s="45">
        <v>0.85</v>
      </c>
      <c r="E212" s="43" t="s">
        <v>312</v>
      </c>
      <c r="F212" s="44" t="s">
        <v>26</v>
      </c>
      <c r="G212" s="152">
        <v>0.85</v>
      </c>
      <c r="H212" s="44" t="s">
        <v>29</v>
      </c>
      <c r="I212" s="43" t="s">
        <v>312</v>
      </c>
      <c r="J212" s="44" t="s">
        <v>26</v>
      </c>
      <c r="K212" s="152" t="s">
        <v>183</v>
      </c>
      <c r="L212" s="44" t="s">
        <v>28</v>
      </c>
    </row>
    <row r="213" spans="1:21" x14ac:dyDescent="0.2">
      <c r="A213" s="136" t="s">
        <v>193</v>
      </c>
      <c r="B213" s="144" t="s">
        <v>175</v>
      </c>
      <c r="C213" s="143" t="s">
        <v>89</v>
      </c>
      <c r="D213" s="145">
        <v>5.5</v>
      </c>
      <c r="E213" s="153"/>
      <c r="F213" s="133"/>
      <c r="G213" s="135"/>
      <c r="H213" s="133"/>
      <c r="I213" s="134" t="s">
        <v>314</v>
      </c>
      <c r="J213" s="133" t="s">
        <v>89</v>
      </c>
      <c r="K213" s="135" t="s">
        <v>56</v>
      </c>
      <c r="L213" s="133" t="s">
        <v>28</v>
      </c>
    </row>
    <row r="214" spans="1:21" x14ac:dyDescent="0.2">
      <c r="A214" s="136" t="s">
        <v>331</v>
      </c>
      <c r="B214" s="144" t="s">
        <v>175</v>
      </c>
      <c r="C214" s="143" t="s">
        <v>89</v>
      </c>
      <c r="D214" s="145">
        <v>5.49</v>
      </c>
      <c r="E214" s="153"/>
      <c r="F214" s="133"/>
      <c r="G214" s="135"/>
      <c r="H214" s="133"/>
      <c r="I214" s="134" t="s">
        <v>314</v>
      </c>
      <c r="J214" s="133" t="s">
        <v>89</v>
      </c>
      <c r="K214" s="135" t="s">
        <v>56</v>
      </c>
      <c r="L214" s="133" t="s">
        <v>28</v>
      </c>
    </row>
    <row r="215" spans="1:21" x14ac:dyDescent="0.2">
      <c r="A215" s="136" t="s">
        <v>232</v>
      </c>
      <c r="B215" s="144" t="s">
        <v>175</v>
      </c>
      <c r="C215" s="143" t="s">
        <v>89</v>
      </c>
      <c r="D215" s="145">
        <v>6.25</v>
      </c>
      <c r="E215" s="153"/>
      <c r="F215" s="133"/>
      <c r="G215" s="135"/>
      <c r="H215" s="133"/>
      <c r="I215" s="134" t="s">
        <v>314</v>
      </c>
      <c r="J215" s="133" t="s">
        <v>89</v>
      </c>
      <c r="K215" s="135" t="s">
        <v>56</v>
      </c>
      <c r="L215" s="133" t="s">
        <v>28</v>
      </c>
    </row>
    <row r="216" spans="1:21" x14ac:dyDescent="0.2">
      <c r="A216" s="172" t="s">
        <v>332</v>
      </c>
      <c r="B216" s="174" t="s">
        <v>306</v>
      </c>
      <c r="C216" s="176" t="s">
        <v>5</v>
      </c>
      <c r="D216" s="178">
        <v>34.65</v>
      </c>
      <c r="E216" s="174" t="s">
        <v>307</v>
      </c>
      <c r="F216" s="176" t="s">
        <v>5</v>
      </c>
      <c r="G216" s="178">
        <v>35.279999999999994</v>
      </c>
      <c r="H216" s="176" t="s">
        <v>29</v>
      </c>
      <c r="I216" s="43" t="s">
        <v>308</v>
      </c>
      <c r="J216" s="44" t="s">
        <v>5</v>
      </c>
      <c r="K216" s="45" t="s">
        <v>56</v>
      </c>
      <c r="L216" s="44" t="s">
        <v>28</v>
      </c>
    </row>
    <row r="217" spans="1:21" x14ac:dyDescent="0.2">
      <c r="A217" s="173"/>
      <c r="B217" s="175"/>
      <c r="C217" s="177"/>
      <c r="D217" s="179"/>
      <c r="E217" s="175"/>
      <c r="F217" s="177"/>
      <c r="G217" s="179"/>
      <c r="H217" s="177"/>
      <c r="I217" s="43" t="s">
        <v>318</v>
      </c>
      <c r="J217" s="44" t="s">
        <v>5</v>
      </c>
      <c r="K217" s="45" t="s">
        <v>56</v>
      </c>
      <c r="L217" s="44" t="s">
        <v>28</v>
      </c>
    </row>
    <row r="218" spans="1:21" x14ac:dyDescent="0.2">
      <c r="A218" s="136" t="s">
        <v>244</v>
      </c>
      <c r="B218" s="43" t="s">
        <v>309</v>
      </c>
      <c r="C218" s="44" t="s">
        <v>26</v>
      </c>
      <c r="D218" s="45">
        <v>22.7</v>
      </c>
      <c r="E218" s="43" t="s">
        <v>310</v>
      </c>
      <c r="F218" s="44" t="s">
        <v>26</v>
      </c>
      <c r="G218" s="45">
        <v>24.549999999999997</v>
      </c>
      <c r="H218" s="44" t="s">
        <v>29</v>
      </c>
      <c r="I218" s="43" t="s">
        <v>310</v>
      </c>
      <c r="J218" s="44" t="s">
        <v>26</v>
      </c>
      <c r="K218" s="45" t="s">
        <v>56</v>
      </c>
      <c r="L218" s="44" t="s">
        <v>28</v>
      </c>
    </row>
    <row r="219" spans="1:21" x14ac:dyDescent="0.2">
      <c r="A219" s="136" t="s">
        <v>333</v>
      </c>
      <c r="B219" s="43" t="s">
        <v>311</v>
      </c>
      <c r="C219" s="44" t="s">
        <v>26</v>
      </c>
      <c r="D219" s="45">
        <v>0.85</v>
      </c>
      <c r="E219" s="43" t="s">
        <v>312</v>
      </c>
      <c r="F219" s="44" t="s">
        <v>26</v>
      </c>
      <c r="G219" s="152">
        <v>0.85</v>
      </c>
      <c r="H219" s="44" t="s">
        <v>29</v>
      </c>
      <c r="I219" s="43" t="s">
        <v>312</v>
      </c>
      <c r="J219" s="44" t="s">
        <v>26</v>
      </c>
      <c r="K219" s="152" t="s">
        <v>183</v>
      </c>
      <c r="L219" s="44" t="s">
        <v>28</v>
      </c>
    </row>
    <row r="220" spans="1:21" x14ac:dyDescent="0.2">
      <c r="A220" s="136" t="s">
        <v>334</v>
      </c>
      <c r="B220" s="144" t="s">
        <v>175</v>
      </c>
      <c r="C220" s="143" t="s">
        <v>89</v>
      </c>
      <c r="D220" s="145">
        <v>5.6</v>
      </c>
      <c r="E220" s="153"/>
      <c r="F220" s="133"/>
      <c r="G220" s="135"/>
      <c r="H220" s="133"/>
      <c r="I220" s="134" t="s">
        <v>314</v>
      </c>
      <c r="J220" s="133" t="s">
        <v>89</v>
      </c>
      <c r="K220" s="135" t="s">
        <v>56</v>
      </c>
      <c r="L220" s="133" t="s">
        <v>28</v>
      </c>
    </row>
    <row r="221" spans="1:21" x14ac:dyDescent="0.2">
      <c r="A221" s="136" t="s">
        <v>335</v>
      </c>
      <c r="B221" s="134" t="s">
        <v>171</v>
      </c>
      <c r="C221" s="133" t="s">
        <v>5</v>
      </c>
      <c r="D221" s="135">
        <v>47.94</v>
      </c>
      <c r="E221" s="134" t="s">
        <v>172</v>
      </c>
      <c r="F221" s="133" t="s">
        <v>5</v>
      </c>
      <c r="G221" s="135">
        <v>47.65</v>
      </c>
      <c r="H221" s="146" t="s">
        <v>29</v>
      </c>
      <c r="I221" s="134"/>
      <c r="J221" s="134"/>
      <c r="K221" s="140"/>
      <c r="L221" s="133" t="s">
        <v>28</v>
      </c>
      <c r="M221" s="131"/>
      <c r="N221" s="131"/>
      <c r="O221" s="131"/>
      <c r="P221" s="131"/>
      <c r="Q221" s="131"/>
      <c r="R221" s="131"/>
      <c r="S221" s="131"/>
      <c r="T221" s="131"/>
      <c r="U221" s="131"/>
    </row>
    <row r="222" spans="1:21" ht="25.5" x14ac:dyDescent="0.2">
      <c r="A222" s="142" t="s">
        <v>336</v>
      </c>
      <c r="B222" s="144" t="s">
        <v>158</v>
      </c>
      <c r="C222" s="143" t="s">
        <v>5</v>
      </c>
      <c r="D222" s="145">
        <v>14.3</v>
      </c>
      <c r="E222" s="134"/>
      <c r="F222" s="133"/>
      <c r="G222" s="135"/>
      <c r="H222" s="143"/>
      <c r="I222" s="134" t="s">
        <v>146</v>
      </c>
      <c r="J222" s="133" t="s">
        <v>61</v>
      </c>
      <c r="K222" s="135" t="s">
        <v>56</v>
      </c>
      <c r="L222" s="133" t="s">
        <v>28</v>
      </c>
      <c r="M222" s="131"/>
      <c r="N222" s="131"/>
      <c r="O222" s="131"/>
      <c r="P222" s="131"/>
      <c r="Q222" s="131"/>
      <c r="R222" s="131"/>
      <c r="S222" s="131"/>
      <c r="T222" s="131"/>
      <c r="U222" s="131"/>
    </row>
    <row r="223" spans="1:21" x14ac:dyDescent="0.2">
      <c r="A223" s="142" t="s">
        <v>337</v>
      </c>
      <c r="B223" s="134" t="s">
        <v>173</v>
      </c>
      <c r="C223" s="133" t="s">
        <v>5</v>
      </c>
      <c r="D223" s="135">
        <v>14.3</v>
      </c>
      <c r="E223" s="134"/>
      <c r="F223" s="133"/>
      <c r="G223" s="135"/>
      <c r="H223" s="133"/>
      <c r="I223" s="134" t="s">
        <v>147</v>
      </c>
      <c r="J223" s="133" t="s">
        <v>61</v>
      </c>
      <c r="K223" s="135" t="s">
        <v>56</v>
      </c>
      <c r="L223" s="133" t="s">
        <v>28</v>
      </c>
      <c r="M223" s="131"/>
      <c r="N223" s="131"/>
      <c r="O223" s="131"/>
      <c r="P223" s="131"/>
      <c r="Q223" s="131"/>
      <c r="R223" s="131"/>
      <c r="S223" s="131"/>
      <c r="T223" s="131"/>
      <c r="U223" s="131"/>
    </row>
    <row r="224" spans="1:21" ht="25.5" x14ac:dyDescent="0.2">
      <c r="A224" s="136" t="s">
        <v>338</v>
      </c>
      <c r="B224" s="134" t="s">
        <v>158</v>
      </c>
      <c r="C224" s="133" t="s">
        <v>5</v>
      </c>
      <c r="D224" s="135">
        <v>47.94</v>
      </c>
      <c r="E224" s="134"/>
      <c r="F224" s="133"/>
      <c r="G224" s="135"/>
      <c r="H224" s="133"/>
      <c r="I224" s="134" t="s">
        <v>146</v>
      </c>
      <c r="J224" s="133" t="s">
        <v>61</v>
      </c>
      <c r="K224" s="135" t="s">
        <v>56</v>
      </c>
      <c r="L224" s="133" t="s">
        <v>28</v>
      </c>
      <c r="M224" s="131"/>
      <c r="N224" s="131"/>
      <c r="O224" s="131"/>
      <c r="P224" s="131"/>
      <c r="Q224" s="131"/>
      <c r="R224" s="131"/>
      <c r="S224" s="131"/>
      <c r="T224" s="131"/>
      <c r="U224" s="131"/>
    </row>
    <row r="225" spans="1:21" x14ac:dyDescent="0.2">
      <c r="A225" s="172" t="s">
        <v>339</v>
      </c>
      <c r="B225" s="184" t="s">
        <v>169</v>
      </c>
      <c r="C225" s="182" t="s">
        <v>5</v>
      </c>
      <c r="D225" s="186">
        <v>47.94</v>
      </c>
      <c r="E225" s="134"/>
      <c r="F225" s="133"/>
      <c r="G225" s="135"/>
      <c r="H225" s="143"/>
      <c r="I225" s="134" t="s">
        <v>170</v>
      </c>
      <c r="J225" s="133" t="s">
        <v>5</v>
      </c>
      <c r="K225" s="135" t="s">
        <v>56</v>
      </c>
      <c r="L225" s="133" t="s">
        <v>28</v>
      </c>
      <c r="M225" s="131"/>
      <c r="N225" s="131"/>
      <c r="O225" s="131"/>
      <c r="P225" s="131"/>
      <c r="Q225" s="131"/>
      <c r="R225" s="131"/>
      <c r="S225" s="131"/>
      <c r="T225" s="131"/>
      <c r="U225" s="131"/>
    </row>
    <row r="226" spans="1:21" x14ac:dyDescent="0.2">
      <c r="A226" s="173"/>
      <c r="B226" s="185"/>
      <c r="C226" s="183"/>
      <c r="D226" s="187"/>
      <c r="E226" s="134"/>
      <c r="F226" s="133"/>
      <c r="G226" s="135"/>
      <c r="H226" s="133"/>
      <c r="I226" s="134" t="s">
        <v>149</v>
      </c>
      <c r="J226" s="133" t="s">
        <v>61</v>
      </c>
      <c r="K226" s="135" t="s">
        <v>56</v>
      </c>
      <c r="L226" s="133" t="s">
        <v>28</v>
      </c>
      <c r="M226" s="131"/>
      <c r="N226" s="131"/>
      <c r="O226" s="131"/>
      <c r="P226" s="131"/>
      <c r="Q226" s="131"/>
      <c r="R226" s="131"/>
      <c r="S226" s="131"/>
      <c r="T226" s="131"/>
      <c r="U226" s="131"/>
    </row>
    <row r="227" spans="1:21" x14ac:dyDescent="0.2">
      <c r="A227" s="136" t="s">
        <v>340</v>
      </c>
      <c r="B227" s="43" t="s">
        <v>306</v>
      </c>
      <c r="C227" s="44" t="s">
        <v>5</v>
      </c>
      <c r="D227" s="45">
        <v>23.12</v>
      </c>
      <c r="E227" s="43" t="s">
        <v>307</v>
      </c>
      <c r="F227" s="44" t="s">
        <v>5</v>
      </c>
      <c r="G227" s="45">
        <v>23.31</v>
      </c>
      <c r="H227" s="44" t="s">
        <v>29</v>
      </c>
      <c r="I227" s="43" t="s">
        <v>308</v>
      </c>
      <c r="J227" s="44" t="s">
        <v>5</v>
      </c>
      <c r="K227" s="45">
        <v>25.2</v>
      </c>
      <c r="L227" s="44" t="s">
        <v>28</v>
      </c>
    </row>
    <row r="228" spans="1:21" x14ac:dyDescent="0.2">
      <c r="A228" s="136" t="s">
        <v>341</v>
      </c>
      <c r="B228" s="43" t="s">
        <v>309</v>
      </c>
      <c r="C228" s="44" t="s">
        <v>26</v>
      </c>
      <c r="D228" s="45">
        <v>19.100000000000001</v>
      </c>
      <c r="E228" s="43" t="s">
        <v>310</v>
      </c>
      <c r="F228" s="44" t="s">
        <v>26</v>
      </c>
      <c r="G228" s="45">
        <v>19.95</v>
      </c>
      <c r="H228" s="44" t="s">
        <v>29</v>
      </c>
      <c r="I228" s="43" t="s">
        <v>310</v>
      </c>
      <c r="J228" s="44" t="s">
        <v>26</v>
      </c>
      <c r="K228" s="45" t="s">
        <v>56</v>
      </c>
      <c r="L228" s="44" t="s">
        <v>28</v>
      </c>
    </row>
    <row r="229" spans="1:21" x14ac:dyDescent="0.2">
      <c r="A229" s="136" t="s">
        <v>342</v>
      </c>
      <c r="B229" s="43" t="s">
        <v>311</v>
      </c>
      <c r="C229" s="44" t="s">
        <v>26</v>
      </c>
      <c r="D229" s="45">
        <v>0.85</v>
      </c>
      <c r="E229" s="43" t="s">
        <v>312</v>
      </c>
      <c r="F229" s="44" t="s">
        <v>26</v>
      </c>
      <c r="G229" s="152">
        <v>0.85</v>
      </c>
      <c r="H229" s="44" t="s">
        <v>29</v>
      </c>
      <c r="I229" s="43" t="s">
        <v>312</v>
      </c>
      <c r="J229" s="44" t="s">
        <v>26</v>
      </c>
      <c r="K229" s="45" t="s">
        <v>56</v>
      </c>
      <c r="L229" s="44" t="s">
        <v>28</v>
      </c>
    </row>
    <row r="230" spans="1:21" x14ac:dyDescent="0.2">
      <c r="A230" s="136" t="s">
        <v>343</v>
      </c>
      <c r="B230" s="43" t="s">
        <v>306</v>
      </c>
      <c r="C230" s="44" t="s">
        <v>5</v>
      </c>
      <c r="D230" s="45">
        <v>23.44</v>
      </c>
      <c r="E230" s="43" t="s">
        <v>307</v>
      </c>
      <c r="F230" s="44" t="s">
        <v>5</v>
      </c>
      <c r="G230" s="45">
        <v>23.939999999999998</v>
      </c>
      <c r="H230" s="44" t="s">
        <v>29</v>
      </c>
      <c r="I230" s="43" t="s">
        <v>308</v>
      </c>
      <c r="J230" s="44" t="s">
        <v>5</v>
      </c>
      <c r="K230" s="45">
        <v>25.2</v>
      </c>
      <c r="L230" s="44" t="s">
        <v>28</v>
      </c>
    </row>
    <row r="231" spans="1:21" x14ac:dyDescent="0.2">
      <c r="A231" s="136" t="s">
        <v>344</v>
      </c>
      <c r="B231" s="43" t="s">
        <v>309</v>
      </c>
      <c r="C231" s="44" t="s">
        <v>26</v>
      </c>
      <c r="D231" s="45">
        <v>19.100000000000001</v>
      </c>
      <c r="E231" s="43" t="s">
        <v>310</v>
      </c>
      <c r="F231" s="44" t="s">
        <v>26</v>
      </c>
      <c r="G231" s="45">
        <v>20.149999999999999</v>
      </c>
      <c r="H231" s="44" t="s">
        <v>29</v>
      </c>
      <c r="I231" s="43" t="s">
        <v>310</v>
      </c>
      <c r="J231" s="44" t="s">
        <v>26</v>
      </c>
      <c r="K231" s="45" t="s">
        <v>56</v>
      </c>
      <c r="L231" s="44" t="s">
        <v>28</v>
      </c>
    </row>
    <row r="232" spans="1:21" x14ac:dyDescent="0.2">
      <c r="A232" s="136" t="s">
        <v>345</v>
      </c>
      <c r="B232" s="43" t="s">
        <v>311</v>
      </c>
      <c r="C232" s="44" t="s">
        <v>26</v>
      </c>
      <c r="D232" s="45">
        <v>0.85</v>
      </c>
      <c r="E232" s="43" t="s">
        <v>312</v>
      </c>
      <c r="F232" s="44" t="s">
        <v>26</v>
      </c>
      <c r="G232" s="152">
        <v>0.85</v>
      </c>
      <c r="H232" s="44" t="s">
        <v>29</v>
      </c>
      <c r="I232" s="43" t="s">
        <v>312</v>
      </c>
      <c r="J232" s="44" t="s">
        <v>26</v>
      </c>
      <c r="K232" s="45" t="s">
        <v>56</v>
      </c>
      <c r="L232" s="44" t="s">
        <v>28</v>
      </c>
    </row>
    <row r="233" spans="1:21" x14ac:dyDescent="0.2">
      <c r="A233" s="136" t="s">
        <v>346</v>
      </c>
      <c r="B233" s="144" t="s">
        <v>175</v>
      </c>
      <c r="C233" s="143" t="s">
        <v>89</v>
      </c>
      <c r="D233" s="145">
        <v>3.72</v>
      </c>
      <c r="E233" s="153"/>
      <c r="F233" s="133"/>
      <c r="G233" s="135"/>
      <c r="H233" s="133"/>
      <c r="I233" s="134" t="s">
        <v>314</v>
      </c>
      <c r="J233" s="133" t="s">
        <v>89</v>
      </c>
      <c r="K233" s="135" t="s">
        <v>56</v>
      </c>
      <c r="L233" s="133" t="s">
        <v>28</v>
      </c>
    </row>
    <row r="234" spans="1:21" x14ac:dyDescent="0.2">
      <c r="A234" s="136" t="s">
        <v>347</v>
      </c>
      <c r="B234" s="144" t="s">
        <v>175</v>
      </c>
      <c r="C234" s="143" t="s">
        <v>89</v>
      </c>
      <c r="D234" s="145">
        <v>6.76</v>
      </c>
      <c r="E234" s="153"/>
      <c r="F234" s="133"/>
      <c r="G234" s="135"/>
      <c r="H234" s="133"/>
      <c r="I234" s="134" t="s">
        <v>314</v>
      </c>
      <c r="J234" s="133" t="s">
        <v>89</v>
      </c>
      <c r="K234" s="135" t="s">
        <v>56</v>
      </c>
      <c r="L234" s="133" t="s">
        <v>28</v>
      </c>
      <c r="M234" s="131"/>
      <c r="N234" s="131"/>
      <c r="O234" s="131"/>
      <c r="P234" s="131"/>
      <c r="Q234" s="131"/>
      <c r="R234" s="131"/>
      <c r="S234" s="131"/>
      <c r="T234" s="131"/>
      <c r="U234" s="131"/>
    </row>
    <row r="235" spans="1:21" x14ac:dyDescent="0.2">
      <c r="A235" s="136" t="s">
        <v>43</v>
      </c>
      <c r="B235" s="144" t="s">
        <v>175</v>
      </c>
      <c r="C235" s="143" t="s">
        <v>89</v>
      </c>
      <c r="D235" s="145">
        <v>2.35</v>
      </c>
      <c r="E235" s="153"/>
      <c r="F235" s="133"/>
      <c r="G235" s="135"/>
      <c r="H235" s="133"/>
      <c r="I235" s="134" t="s">
        <v>314</v>
      </c>
      <c r="J235" s="133" t="s">
        <v>89</v>
      </c>
      <c r="K235" s="135" t="s">
        <v>56</v>
      </c>
      <c r="L235" s="133" t="s">
        <v>28</v>
      </c>
      <c r="M235" s="131"/>
      <c r="N235" s="131"/>
      <c r="O235" s="131"/>
      <c r="P235" s="131"/>
      <c r="Q235" s="131"/>
      <c r="R235" s="131"/>
      <c r="S235" s="131"/>
      <c r="T235" s="131"/>
      <c r="U235" s="131"/>
    </row>
    <row r="236" spans="1:21" x14ac:dyDescent="0.2">
      <c r="A236" s="136" t="s">
        <v>348</v>
      </c>
      <c r="B236" s="144" t="s">
        <v>175</v>
      </c>
      <c r="C236" s="143" t="s">
        <v>89</v>
      </c>
      <c r="D236" s="145">
        <v>3.42</v>
      </c>
      <c r="E236" s="153"/>
      <c r="F236" s="133"/>
      <c r="G236" s="135"/>
      <c r="H236" s="133"/>
      <c r="I236" s="134" t="s">
        <v>314</v>
      </c>
      <c r="J236" s="133" t="s">
        <v>89</v>
      </c>
      <c r="K236" s="135" t="s">
        <v>56</v>
      </c>
      <c r="L236" s="133" t="s">
        <v>28</v>
      </c>
      <c r="M236" s="131"/>
      <c r="N236" s="131"/>
      <c r="O236" s="131"/>
      <c r="P236" s="131"/>
      <c r="Q236" s="131"/>
      <c r="R236" s="131"/>
      <c r="S236" s="131"/>
      <c r="T236" s="131"/>
      <c r="U236" s="131"/>
    </row>
    <row r="237" spans="1:21" x14ac:dyDescent="0.2">
      <c r="A237" s="142" t="s">
        <v>349</v>
      </c>
      <c r="B237" s="144" t="s">
        <v>176</v>
      </c>
      <c r="C237" s="143" t="s">
        <v>5</v>
      </c>
      <c r="D237" s="145">
        <v>58.15</v>
      </c>
      <c r="E237" s="134" t="s">
        <v>177</v>
      </c>
      <c r="F237" s="133" t="s">
        <v>5</v>
      </c>
      <c r="G237" s="135">
        <v>58.15</v>
      </c>
      <c r="H237" s="146" t="s">
        <v>29</v>
      </c>
      <c r="I237" s="134" t="s">
        <v>177</v>
      </c>
      <c r="J237" s="133" t="s">
        <v>5</v>
      </c>
      <c r="K237" s="135" t="s">
        <v>56</v>
      </c>
      <c r="L237" s="133" t="s">
        <v>28</v>
      </c>
      <c r="M237" s="131"/>
      <c r="N237" s="131"/>
      <c r="O237" s="131"/>
      <c r="P237" s="131"/>
      <c r="Q237" s="131"/>
      <c r="R237" s="131"/>
      <c r="S237" s="131"/>
      <c r="T237" s="131"/>
      <c r="U237" s="131"/>
    </row>
    <row r="238" spans="1:21" ht="13.5" x14ac:dyDescent="0.2">
      <c r="A238" s="195" t="s">
        <v>185</v>
      </c>
      <c r="B238" s="196"/>
      <c r="C238" s="196"/>
      <c r="D238" s="196"/>
      <c r="E238" s="196"/>
      <c r="F238" s="196"/>
      <c r="G238" s="196"/>
      <c r="H238" s="196"/>
      <c r="I238" s="196"/>
      <c r="J238" s="196"/>
      <c r="K238" s="196"/>
      <c r="L238" s="197"/>
    </row>
    <row r="239" spans="1:21" x14ac:dyDescent="0.2">
      <c r="A239" s="75" t="s">
        <v>183</v>
      </c>
      <c r="B239" s="77" t="s">
        <v>187</v>
      </c>
      <c r="C239" s="79" t="s">
        <v>19</v>
      </c>
      <c r="D239" s="79" t="s">
        <v>198</v>
      </c>
      <c r="E239" s="10" t="s">
        <v>188</v>
      </c>
      <c r="F239" s="9" t="s">
        <v>19</v>
      </c>
      <c r="G239" s="9" t="s">
        <v>198</v>
      </c>
      <c r="H239" s="9" t="s">
        <v>186</v>
      </c>
      <c r="I239" s="10" t="s">
        <v>189</v>
      </c>
      <c r="J239" s="9" t="s">
        <v>19</v>
      </c>
      <c r="K239" s="9" t="s">
        <v>198</v>
      </c>
      <c r="L239" s="9" t="s">
        <v>28</v>
      </c>
      <c r="M239" s="73"/>
      <c r="N239" s="73"/>
      <c r="O239" s="73"/>
      <c r="P239" s="73"/>
      <c r="Q239" s="73"/>
      <c r="R239" s="73"/>
      <c r="S239" s="73"/>
      <c r="T239" s="73"/>
      <c r="U239" s="73"/>
    </row>
    <row r="240" spans="1:21" x14ac:dyDescent="0.2">
      <c r="A240" s="13" t="s">
        <v>198</v>
      </c>
      <c r="B240" s="10" t="s">
        <v>199</v>
      </c>
      <c r="C240" s="9" t="s">
        <v>19</v>
      </c>
      <c r="D240" s="9" t="s">
        <v>198</v>
      </c>
      <c r="E240" s="10"/>
      <c r="F240" s="9"/>
      <c r="G240" s="9"/>
      <c r="H240" s="9"/>
      <c r="I240" s="10" t="s">
        <v>200</v>
      </c>
      <c r="J240" s="9" t="s">
        <v>19</v>
      </c>
      <c r="K240" s="9" t="s">
        <v>198</v>
      </c>
      <c r="L240" s="9" t="s">
        <v>28</v>
      </c>
      <c r="M240" s="141">
        <f>K240+K242+K252+K266+K278+K294+K313+K325+K337+K352+K352+K364+K364+K374+K374+K384+K384+K401+K406+K415+K415+K424+K433+K442+K448+K457+K476+K486+K496+K506+K513+K523+K533+K543+K553+K562+K564+K574+K584+K594+K604+K614+K624+K634+K644</f>
        <v>69</v>
      </c>
      <c r="N240" s="73"/>
      <c r="O240" s="73"/>
      <c r="P240" s="73"/>
      <c r="Q240" s="73"/>
      <c r="R240" s="73"/>
      <c r="S240" s="73"/>
      <c r="T240" s="73"/>
      <c r="U240" s="73"/>
    </row>
    <row r="241" spans="1:21" x14ac:dyDescent="0.2">
      <c r="A241" s="74" t="s">
        <v>9</v>
      </c>
      <c r="B241" s="77" t="s">
        <v>187</v>
      </c>
      <c r="C241" s="79" t="s">
        <v>19</v>
      </c>
      <c r="D241" s="79" t="s">
        <v>193</v>
      </c>
      <c r="E241" s="10" t="s">
        <v>188</v>
      </c>
      <c r="F241" s="9" t="s">
        <v>19</v>
      </c>
      <c r="G241" s="12" t="str">
        <f>D241</f>
        <v>4</v>
      </c>
      <c r="H241" s="9" t="s">
        <v>186</v>
      </c>
      <c r="I241" s="10" t="s">
        <v>189</v>
      </c>
      <c r="J241" s="9" t="s">
        <v>19</v>
      </c>
      <c r="K241" s="12" t="str">
        <f>D241</f>
        <v>4</v>
      </c>
      <c r="L241" s="9" t="s">
        <v>28</v>
      </c>
      <c r="M241" s="100"/>
      <c r="N241" s="100"/>
      <c r="O241" s="100"/>
      <c r="P241" s="100"/>
      <c r="Q241" s="100"/>
      <c r="R241" s="100"/>
      <c r="S241" s="100"/>
      <c r="T241" s="100"/>
      <c r="U241" s="100"/>
    </row>
    <row r="242" spans="1:21" x14ac:dyDescent="0.2">
      <c r="A242" s="74" t="s">
        <v>193</v>
      </c>
      <c r="B242" s="10" t="s">
        <v>199</v>
      </c>
      <c r="C242" s="9" t="s">
        <v>19</v>
      </c>
      <c r="D242" s="9" t="s">
        <v>193</v>
      </c>
      <c r="E242" s="10"/>
      <c r="F242" s="9"/>
      <c r="G242" s="9"/>
      <c r="H242" s="9"/>
      <c r="I242" s="10" t="s">
        <v>200</v>
      </c>
      <c r="J242" s="9" t="s">
        <v>19</v>
      </c>
      <c r="K242" s="12" t="str">
        <f>D242</f>
        <v>4</v>
      </c>
      <c r="L242" s="9" t="s">
        <v>28</v>
      </c>
      <c r="M242" s="100"/>
      <c r="N242" s="100"/>
      <c r="O242" s="100"/>
      <c r="P242" s="100"/>
      <c r="Q242" s="100"/>
      <c r="R242" s="100"/>
      <c r="S242" s="100"/>
      <c r="T242" s="100"/>
      <c r="U242" s="100"/>
    </row>
    <row r="243" spans="1:21" x14ac:dyDescent="0.2">
      <c r="A243" s="87" t="s">
        <v>331</v>
      </c>
      <c r="B243" s="84" t="s">
        <v>207</v>
      </c>
      <c r="C243" s="90" t="s">
        <v>19</v>
      </c>
      <c r="D243" s="88">
        <v>2</v>
      </c>
      <c r="E243" s="10" t="s">
        <v>203</v>
      </c>
      <c r="F243" s="9" t="s">
        <v>19</v>
      </c>
      <c r="G243" s="12">
        <v>2</v>
      </c>
      <c r="H243" s="9" t="s">
        <v>186</v>
      </c>
      <c r="I243" s="10" t="s">
        <v>203</v>
      </c>
      <c r="J243" s="9" t="s">
        <v>19</v>
      </c>
      <c r="K243" s="12">
        <f>G243</f>
        <v>2</v>
      </c>
      <c r="L243" s="9" t="s">
        <v>28</v>
      </c>
      <c r="M243" s="73"/>
      <c r="N243" s="73"/>
      <c r="O243" s="73"/>
      <c r="P243" s="73"/>
      <c r="Q243" s="73"/>
      <c r="R243" s="73"/>
      <c r="S243" s="73"/>
      <c r="T243" s="73"/>
      <c r="U243" s="73"/>
    </row>
    <row r="244" spans="1:21" x14ac:dyDescent="0.2">
      <c r="A244" s="87" t="s">
        <v>232</v>
      </c>
      <c r="B244" s="10" t="s">
        <v>208</v>
      </c>
      <c r="C244" s="9" t="s">
        <v>19</v>
      </c>
      <c r="D244" s="12">
        <v>3</v>
      </c>
      <c r="E244" s="84" t="s">
        <v>204</v>
      </c>
      <c r="F244" s="90" t="s">
        <v>19</v>
      </c>
      <c r="G244" s="88">
        <v>3</v>
      </c>
      <c r="H244" s="90" t="s">
        <v>186</v>
      </c>
      <c r="I244" s="10" t="s">
        <v>204</v>
      </c>
      <c r="J244" s="9" t="s">
        <v>19</v>
      </c>
      <c r="K244" s="12">
        <v>3</v>
      </c>
      <c r="L244" s="9" t="s">
        <v>28</v>
      </c>
      <c r="M244" s="73"/>
      <c r="N244" s="73"/>
      <c r="O244" s="73"/>
      <c r="P244" s="73"/>
      <c r="Q244" s="73"/>
      <c r="R244" s="73"/>
      <c r="S244" s="73"/>
      <c r="T244" s="73"/>
      <c r="U244" s="73"/>
    </row>
    <row r="245" spans="1:21" x14ac:dyDescent="0.2">
      <c r="A245" s="87" t="s">
        <v>332</v>
      </c>
      <c r="B245" s="10" t="s">
        <v>213</v>
      </c>
      <c r="C245" s="9" t="s">
        <v>19</v>
      </c>
      <c r="D245" s="12">
        <v>1</v>
      </c>
      <c r="E245" s="10" t="s">
        <v>211</v>
      </c>
      <c r="F245" s="9" t="s">
        <v>19</v>
      </c>
      <c r="G245" s="12">
        <v>1</v>
      </c>
      <c r="H245" s="9" t="s">
        <v>186</v>
      </c>
      <c r="I245" s="65" t="s">
        <v>211</v>
      </c>
      <c r="J245" s="9" t="s">
        <v>19</v>
      </c>
      <c r="K245" s="12">
        <v>1</v>
      </c>
      <c r="L245" s="9" t="s">
        <v>28</v>
      </c>
      <c r="M245" s="73"/>
      <c r="N245" s="73"/>
      <c r="O245" s="73"/>
      <c r="P245" s="73"/>
      <c r="Q245" s="73"/>
      <c r="R245" s="73"/>
      <c r="S245" s="73"/>
      <c r="T245" s="73"/>
      <c r="U245" s="73"/>
    </row>
    <row r="246" spans="1:21" x14ac:dyDescent="0.2">
      <c r="A246" s="87" t="s">
        <v>244</v>
      </c>
      <c r="B246" s="85" t="s">
        <v>222</v>
      </c>
      <c r="C246" s="91" t="s">
        <v>19</v>
      </c>
      <c r="D246" s="89">
        <v>1</v>
      </c>
      <c r="E246" s="10" t="s">
        <v>223</v>
      </c>
      <c r="F246" s="91" t="s">
        <v>19</v>
      </c>
      <c r="G246" s="89">
        <v>1</v>
      </c>
      <c r="H246" s="9" t="s">
        <v>186</v>
      </c>
      <c r="I246" s="10" t="s">
        <v>223</v>
      </c>
      <c r="J246" s="9" t="s">
        <v>19</v>
      </c>
      <c r="K246" s="12">
        <v>1</v>
      </c>
      <c r="L246" s="9" t="s">
        <v>28</v>
      </c>
      <c r="M246" s="73"/>
      <c r="N246" s="73"/>
      <c r="O246" s="73"/>
      <c r="P246" s="73"/>
      <c r="Q246" s="73"/>
      <c r="R246" s="73"/>
      <c r="S246" s="73"/>
      <c r="T246" s="73"/>
      <c r="U246" s="73"/>
    </row>
    <row r="247" spans="1:21" x14ac:dyDescent="0.2">
      <c r="A247" s="13" t="s">
        <v>333</v>
      </c>
      <c r="B247" s="10" t="s">
        <v>220</v>
      </c>
      <c r="C247" s="9" t="s">
        <v>19</v>
      </c>
      <c r="D247" s="12">
        <v>1</v>
      </c>
      <c r="E247" s="10" t="s">
        <v>221</v>
      </c>
      <c r="F247" s="9" t="s">
        <v>19</v>
      </c>
      <c r="G247" s="12">
        <v>1</v>
      </c>
      <c r="H247" s="9" t="s">
        <v>186</v>
      </c>
      <c r="I247" s="10" t="s">
        <v>221</v>
      </c>
      <c r="J247" s="9" t="s">
        <v>19</v>
      </c>
      <c r="K247" s="12">
        <v>1</v>
      </c>
      <c r="L247" s="9" t="s">
        <v>28</v>
      </c>
      <c r="M247" s="73"/>
      <c r="N247" s="73"/>
      <c r="O247" s="73"/>
      <c r="P247" s="73"/>
      <c r="Q247" s="73"/>
      <c r="R247" s="73"/>
      <c r="S247" s="73"/>
      <c r="T247" s="73"/>
      <c r="U247" s="73"/>
    </row>
    <row r="248" spans="1:21" x14ac:dyDescent="0.2">
      <c r="A248" s="13" t="s">
        <v>334</v>
      </c>
      <c r="B248" s="10" t="s">
        <v>214</v>
      </c>
      <c r="C248" s="9" t="s">
        <v>19</v>
      </c>
      <c r="D248" s="12">
        <v>1</v>
      </c>
      <c r="E248" s="10" t="s">
        <v>215</v>
      </c>
      <c r="F248" s="91" t="s">
        <v>19</v>
      </c>
      <c r="G248" s="89">
        <v>1</v>
      </c>
      <c r="H248" s="9" t="s">
        <v>186</v>
      </c>
      <c r="I248" s="65" t="s">
        <v>215</v>
      </c>
      <c r="J248" s="9" t="s">
        <v>19</v>
      </c>
      <c r="K248" s="12">
        <f>G248</f>
        <v>1</v>
      </c>
      <c r="L248" s="9" t="s">
        <v>28</v>
      </c>
      <c r="M248" s="73"/>
      <c r="N248" s="73"/>
      <c r="O248" s="73"/>
      <c r="P248" s="73"/>
      <c r="Q248" s="73"/>
      <c r="R248" s="73"/>
      <c r="S248" s="73"/>
      <c r="T248" s="73"/>
      <c r="U248" s="73"/>
    </row>
    <row r="249" spans="1:21" x14ac:dyDescent="0.2">
      <c r="A249" s="87" t="s">
        <v>335</v>
      </c>
      <c r="B249" s="84" t="s">
        <v>206</v>
      </c>
      <c r="C249" s="90" t="s">
        <v>19</v>
      </c>
      <c r="D249" s="88" t="s">
        <v>183</v>
      </c>
      <c r="E249" s="10" t="s">
        <v>224</v>
      </c>
      <c r="F249" s="9" t="s">
        <v>19</v>
      </c>
      <c r="G249" s="12">
        <v>1</v>
      </c>
      <c r="H249" s="9" t="s">
        <v>186</v>
      </c>
      <c r="I249" s="10" t="s">
        <v>224</v>
      </c>
      <c r="J249" s="9" t="s">
        <v>19</v>
      </c>
      <c r="K249" s="12">
        <f>G249</f>
        <v>1</v>
      </c>
      <c r="L249" s="9" t="s">
        <v>28</v>
      </c>
      <c r="M249" s="73"/>
      <c r="N249" s="73"/>
      <c r="O249" s="73"/>
      <c r="P249" s="73"/>
      <c r="Q249" s="73"/>
      <c r="R249" s="73"/>
      <c r="S249" s="73"/>
      <c r="T249" s="73"/>
      <c r="U249" s="73"/>
    </row>
    <row r="250" spans="1:21" x14ac:dyDescent="0.2">
      <c r="A250" s="87" t="s">
        <v>336</v>
      </c>
      <c r="B250" s="84" t="s">
        <v>206</v>
      </c>
      <c r="C250" s="90" t="s">
        <v>19</v>
      </c>
      <c r="D250" s="88" t="s">
        <v>183</v>
      </c>
      <c r="E250" s="10" t="s">
        <v>202</v>
      </c>
      <c r="F250" s="9" t="s">
        <v>19</v>
      </c>
      <c r="G250" s="12">
        <v>1</v>
      </c>
      <c r="H250" s="9" t="s">
        <v>186</v>
      </c>
      <c r="I250" s="10" t="s">
        <v>202</v>
      </c>
      <c r="J250" s="9" t="s">
        <v>19</v>
      </c>
      <c r="K250" s="12">
        <f>G250</f>
        <v>1</v>
      </c>
      <c r="L250" s="9" t="s">
        <v>28</v>
      </c>
      <c r="M250" s="73"/>
      <c r="N250" s="73"/>
      <c r="O250" s="73"/>
      <c r="P250" s="73"/>
      <c r="Q250" s="73"/>
      <c r="R250" s="73"/>
      <c r="S250" s="73"/>
      <c r="T250" s="73"/>
      <c r="U250" s="73"/>
    </row>
    <row r="251" spans="1:21" x14ac:dyDescent="0.2">
      <c r="A251" s="87" t="s">
        <v>337</v>
      </c>
      <c r="B251" s="84" t="s">
        <v>187</v>
      </c>
      <c r="C251" s="90" t="s">
        <v>19</v>
      </c>
      <c r="D251" s="90" t="s">
        <v>183</v>
      </c>
      <c r="E251" s="10" t="s">
        <v>188</v>
      </c>
      <c r="F251" s="9" t="s">
        <v>19</v>
      </c>
      <c r="G251" s="9" t="s">
        <v>183</v>
      </c>
      <c r="H251" s="9" t="s">
        <v>186</v>
      </c>
      <c r="I251" s="10" t="s">
        <v>189</v>
      </c>
      <c r="J251" s="9" t="s">
        <v>19</v>
      </c>
      <c r="K251" s="9" t="s">
        <v>183</v>
      </c>
      <c r="L251" s="44" t="s">
        <v>28</v>
      </c>
      <c r="M251" s="73"/>
      <c r="N251" s="73"/>
      <c r="O251" s="73"/>
      <c r="P251" s="73"/>
      <c r="Q251" s="73"/>
      <c r="R251" s="73"/>
      <c r="S251" s="73"/>
      <c r="T251" s="73"/>
      <c r="U251" s="73"/>
    </row>
    <row r="252" spans="1:21" x14ac:dyDescent="0.2">
      <c r="A252" s="87" t="s">
        <v>338</v>
      </c>
      <c r="B252" s="10" t="s">
        <v>199</v>
      </c>
      <c r="C252" s="9" t="s">
        <v>19</v>
      </c>
      <c r="D252" s="9" t="s">
        <v>183</v>
      </c>
      <c r="E252" s="10"/>
      <c r="F252" s="9"/>
      <c r="G252" s="9"/>
      <c r="H252" s="9"/>
      <c r="I252" s="10" t="s">
        <v>200</v>
      </c>
      <c r="J252" s="9" t="s">
        <v>19</v>
      </c>
      <c r="K252" s="9" t="s">
        <v>183</v>
      </c>
      <c r="L252" s="9" t="s">
        <v>28</v>
      </c>
      <c r="M252" s="73"/>
      <c r="N252" s="73"/>
      <c r="O252" s="73"/>
      <c r="P252" s="73"/>
      <c r="Q252" s="73"/>
      <c r="R252" s="73"/>
      <c r="S252" s="73"/>
      <c r="T252" s="73"/>
      <c r="U252" s="73"/>
    </row>
    <row r="253" spans="1:21" x14ac:dyDescent="0.2">
      <c r="A253" s="172" t="s">
        <v>339</v>
      </c>
      <c r="B253" s="184" t="s">
        <v>207</v>
      </c>
      <c r="C253" s="182" t="s">
        <v>19</v>
      </c>
      <c r="D253" s="182" t="s">
        <v>9</v>
      </c>
      <c r="E253" s="10" t="s">
        <v>203</v>
      </c>
      <c r="F253" s="9" t="s">
        <v>19</v>
      </c>
      <c r="G253" s="12">
        <v>2</v>
      </c>
      <c r="H253" s="9" t="s">
        <v>186</v>
      </c>
      <c r="I253" s="10" t="s">
        <v>203</v>
      </c>
      <c r="J253" s="9" t="s">
        <v>19</v>
      </c>
      <c r="K253" s="12">
        <v>2</v>
      </c>
      <c r="L253" s="9" t="s">
        <v>28</v>
      </c>
      <c r="M253" s="73"/>
      <c r="N253" s="73"/>
      <c r="O253" s="73"/>
      <c r="P253" s="73"/>
      <c r="Q253" s="73"/>
      <c r="R253" s="73"/>
      <c r="S253" s="73"/>
      <c r="T253" s="73"/>
      <c r="U253" s="73"/>
    </row>
    <row r="254" spans="1:21" x14ac:dyDescent="0.2">
      <c r="A254" s="173"/>
      <c r="B254" s="185"/>
      <c r="C254" s="183"/>
      <c r="D254" s="183"/>
      <c r="E254" s="10" t="s">
        <v>203</v>
      </c>
      <c r="F254" s="9" t="s">
        <v>19</v>
      </c>
      <c r="G254" s="12">
        <v>1</v>
      </c>
      <c r="H254" s="9" t="s">
        <v>39</v>
      </c>
      <c r="I254" s="10" t="s">
        <v>203</v>
      </c>
      <c r="J254" s="9" t="s">
        <v>19</v>
      </c>
      <c r="K254" s="12">
        <f>G254</f>
        <v>1</v>
      </c>
      <c r="L254" s="9" t="s">
        <v>39</v>
      </c>
      <c r="M254" s="73"/>
      <c r="N254" s="73"/>
      <c r="O254" s="73"/>
      <c r="P254" s="73"/>
      <c r="Q254" s="73"/>
      <c r="R254" s="73"/>
      <c r="S254" s="73"/>
      <c r="T254" s="73"/>
      <c r="U254" s="73"/>
    </row>
    <row r="255" spans="1:21" x14ac:dyDescent="0.2">
      <c r="A255" s="172" t="s">
        <v>340</v>
      </c>
      <c r="B255" s="184" t="s">
        <v>208</v>
      </c>
      <c r="C255" s="182" t="s">
        <v>19</v>
      </c>
      <c r="D255" s="182" t="s">
        <v>198</v>
      </c>
      <c r="E255" s="10" t="s">
        <v>204</v>
      </c>
      <c r="F255" s="9" t="s">
        <v>19</v>
      </c>
      <c r="G255" s="12">
        <v>2</v>
      </c>
      <c r="H255" s="9" t="s">
        <v>186</v>
      </c>
      <c r="I255" s="10" t="s">
        <v>204</v>
      </c>
      <c r="J255" s="9" t="s">
        <v>19</v>
      </c>
      <c r="K255" s="12">
        <v>2</v>
      </c>
      <c r="L255" s="9" t="s">
        <v>28</v>
      </c>
      <c r="M255" s="73"/>
      <c r="N255" s="73"/>
      <c r="O255" s="73"/>
      <c r="P255" s="73"/>
      <c r="Q255" s="73"/>
      <c r="R255" s="73"/>
      <c r="S255" s="73"/>
      <c r="T255" s="73"/>
      <c r="U255" s="73"/>
    </row>
    <row r="256" spans="1:21" x14ac:dyDescent="0.2">
      <c r="A256" s="173"/>
      <c r="B256" s="185"/>
      <c r="C256" s="183"/>
      <c r="D256" s="183"/>
      <c r="E256" s="10" t="s">
        <v>204</v>
      </c>
      <c r="F256" s="9" t="s">
        <v>19</v>
      </c>
      <c r="G256" s="12">
        <v>1</v>
      </c>
      <c r="H256" s="9" t="s">
        <v>39</v>
      </c>
      <c r="I256" s="10" t="s">
        <v>204</v>
      </c>
      <c r="J256" s="9" t="s">
        <v>19</v>
      </c>
      <c r="K256" s="12">
        <f>G256</f>
        <v>1</v>
      </c>
      <c r="L256" s="9" t="s">
        <v>39</v>
      </c>
      <c r="M256" s="73"/>
      <c r="N256" s="73"/>
      <c r="O256" s="73"/>
      <c r="P256" s="73"/>
      <c r="Q256" s="73"/>
      <c r="R256" s="73"/>
      <c r="S256" s="73"/>
      <c r="T256" s="73"/>
      <c r="U256" s="73"/>
    </row>
    <row r="257" spans="1:21" ht="25.5" x14ac:dyDescent="0.2">
      <c r="A257" s="87" t="s">
        <v>341</v>
      </c>
      <c r="B257" s="78" t="s">
        <v>209</v>
      </c>
      <c r="C257" s="80" t="s">
        <v>19</v>
      </c>
      <c r="D257" s="81">
        <v>1</v>
      </c>
      <c r="E257" s="10" t="s">
        <v>210</v>
      </c>
      <c r="F257" s="91" t="s">
        <v>19</v>
      </c>
      <c r="G257" s="89">
        <v>1</v>
      </c>
      <c r="H257" s="9" t="s">
        <v>186</v>
      </c>
      <c r="I257" s="99"/>
      <c r="J257" s="11"/>
      <c r="K257" s="12"/>
      <c r="L257" s="133" t="s">
        <v>28</v>
      </c>
      <c r="M257" s="73"/>
      <c r="N257" s="73"/>
      <c r="O257" s="73"/>
      <c r="P257" s="73"/>
      <c r="Q257" s="73"/>
      <c r="R257" s="73"/>
      <c r="S257" s="73"/>
      <c r="T257" s="73"/>
      <c r="U257" s="73"/>
    </row>
    <row r="258" spans="1:21" x14ac:dyDescent="0.2">
      <c r="A258" s="87" t="s">
        <v>342</v>
      </c>
      <c r="B258" s="78" t="s">
        <v>213</v>
      </c>
      <c r="C258" s="91" t="s">
        <v>19</v>
      </c>
      <c r="D258" s="89">
        <v>2</v>
      </c>
      <c r="E258" s="10" t="s">
        <v>211</v>
      </c>
      <c r="F258" s="91" t="s">
        <v>19</v>
      </c>
      <c r="G258" s="89">
        <v>2</v>
      </c>
      <c r="H258" s="9" t="s">
        <v>186</v>
      </c>
      <c r="I258" s="65" t="s">
        <v>211</v>
      </c>
      <c r="J258" s="9" t="s">
        <v>19</v>
      </c>
      <c r="K258" s="12">
        <v>2</v>
      </c>
      <c r="L258" s="9" t="s">
        <v>28</v>
      </c>
      <c r="M258" s="73"/>
      <c r="N258" s="73"/>
      <c r="O258" s="73"/>
      <c r="P258" s="73"/>
      <c r="Q258" s="73"/>
      <c r="R258" s="73"/>
      <c r="S258" s="73"/>
      <c r="T258" s="73"/>
      <c r="U258" s="73"/>
    </row>
    <row r="259" spans="1:21" x14ac:dyDescent="0.2">
      <c r="A259" s="87" t="s">
        <v>343</v>
      </c>
      <c r="B259" s="10" t="s">
        <v>322</v>
      </c>
      <c r="C259" s="9" t="s">
        <v>19</v>
      </c>
      <c r="D259" s="12">
        <v>1</v>
      </c>
      <c r="E259" s="65"/>
      <c r="F259" s="9"/>
      <c r="G259" s="12"/>
      <c r="H259" s="101"/>
      <c r="I259" s="65" t="s">
        <v>211</v>
      </c>
      <c r="J259" s="9" t="s">
        <v>19</v>
      </c>
      <c r="K259" s="12">
        <v>1</v>
      </c>
      <c r="L259" s="9" t="s">
        <v>28</v>
      </c>
      <c r="M259" s="73"/>
      <c r="N259" s="73"/>
      <c r="O259" s="73"/>
      <c r="P259" s="73"/>
      <c r="Q259" s="73"/>
      <c r="R259" s="73"/>
      <c r="S259" s="73"/>
      <c r="T259" s="73"/>
      <c r="U259" s="73"/>
    </row>
    <row r="260" spans="1:21" x14ac:dyDescent="0.2">
      <c r="A260" s="87" t="s">
        <v>344</v>
      </c>
      <c r="B260" s="85" t="s">
        <v>214</v>
      </c>
      <c r="C260" s="91" t="s">
        <v>19</v>
      </c>
      <c r="D260" s="89">
        <v>2</v>
      </c>
      <c r="E260" s="10" t="s">
        <v>215</v>
      </c>
      <c r="F260" s="91" t="s">
        <v>19</v>
      </c>
      <c r="G260" s="89">
        <f>D260</f>
        <v>2</v>
      </c>
      <c r="H260" s="9" t="s">
        <v>186</v>
      </c>
      <c r="I260" s="65" t="s">
        <v>215</v>
      </c>
      <c r="J260" s="9" t="s">
        <v>19</v>
      </c>
      <c r="K260" s="12">
        <f>G260</f>
        <v>2</v>
      </c>
      <c r="L260" s="9" t="s">
        <v>28</v>
      </c>
      <c r="M260" s="73"/>
      <c r="N260" s="73"/>
      <c r="O260" s="73"/>
      <c r="P260" s="73"/>
      <c r="Q260" s="73"/>
      <c r="R260" s="73"/>
      <c r="S260" s="73"/>
      <c r="T260" s="73"/>
      <c r="U260" s="73"/>
    </row>
    <row r="261" spans="1:21" x14ac:dyDescent="0.2">
      <c r="A261" s="87" t="s">
        <v>345</v>
      </c>
      <c r="B261" s="84" t="s">
        <v>206</v>
      </c>
      <c r="C261" s="90" t="s">
        <v>19</v>
      </c>
      <c r="D261" s="88" t="s">
        <v>183</v>
      </c>
      <c r="E261" s="10" t="s">
        <v>202</v>
      </c>
      <c r="F261" s="9" t="s">
        <v>19</v>
      </c>
      <c r="G261" s="12">
        <v>1</v>
      </c>
      <c r="H261" s="9" t="s">
        <v>186</v>
      </c>
      <c r="I261" s="10" t="s">
        <v>202</v>
      </c>
      <c r="J261" s="9" t="s">
        <v>19</v>
      </c>
      <c r="K261" s="12">
        <f>G261</f>
        <v>1</v>
      </c>
      <c r="L261" s="9" t="s">
        <v>28</v>
      </c>
      <c r="M261" s="73"/>
      <c r="N261" s="73"/>
      <c r="O261" s="73"/>
      <c r="P261" s="73"/>
      <c r="Q261" s="73"/>
      <c r="R261" s="73"/>
      <c r="S261" s="73"/>
      <c r="T261" s="73"/>
      <c r="U261" s="73"/>
    </row>
    <row r="262" spans="1:21" x14ac:dyDescent="0.2">
      <c r="A262" s="87" t="s">
        <v>346</v>
      </c>
      <c r="B262" s="84" t="s">
        <v>207</v>
      </c>
      <c r="C262" s="90" t="s">
        <v>19</v>
      </c>
      <c r="D262" s="88" t="s">
        <v>183</v>
      </c>
      <c r="E262" s="10" t="s">
        <v>203</v>
      </c>
      <c r="F262" s="9" t="s">
        <v>19</v>
      </c>
      <c r="G262" s="12">
        <v>1</v>
      </c>
      <c r="H262" s="9" t="s">
        <v>186</v>
      </c>
      <c r="I262" s="10" t="s">
        <v>203</v>
      </c>
      <c r="J262" s="9" t="s">
        <v>19</v>
      </c>
      <c r="K262" s="12">
        <f>G262</f>
        <v>1</v>
      </c>
      <c r="L262" s="9" t="s">
        <v>28</v>
      </c>
      <c r="M262" s="73"/>
      <c r="N262" s="73"/>
      <c r="O262" s="73"/>
      <c r="P262" s="73"/>
      <c r="Q262" s="73"/>
      <c r="R262" s="73"/>
      <c r="S262" s="73"/>
      <c r="T262" s="73"/>
      <c r="U262" s="73"/>
    </row>
    <row r="263" spans="1:21" x14ac:dyDescent="0.2">
      <c r="A263" s="87" t="s">
        <v>347</v>
      </c>
      <c r="B263" s="10" t="s">
        <v>208</v>
      </c>
      <c r="C263" s="90" t="s">
        <v>19</v>
      </c>
      <c r="D263" s="88" t="s">
        <v>183</v>
      </c>
      <c r="E263" s="84" t="s">
        <v>204</v>
      </c>
      <c r="F263" s="90" t="s">
        <v>19</v>
      </c>
      <c r="G263" s="88">
        <v>1</v>
      </c>
      <c r="H263" s="9" t="s">
        <v>186</v>
      </c>
      <c r="I263" s="10" t="s">
        <v>204</v>
      </c>
      <c r="J263" s="9" t="s">
        <v>19</v>
      </c>
      <c r="K263" s="12">
        <f>G263</f>
        <v>1</v>
      </c>
      <c r="L263" s="9" t="s">
        <v>28</v>
      </c>
      <c r="M263" s="73"/>
      <c r="N263" s="73"/>
      <c r="O263" s="73"/>
      <c r="P263" s="73"/>
      <c r="Q263" s="73"/>
      <c r="R263" s="73"/>
      <c r="S263" s="73"/>
      <c r="T263" s="73"/>
      <c r="U263" s="73"/>
    </row>
    <row r="264" spans="1:21" x14ac:dyDescent="0.2">
      <c r="A264" s="87" t="s">
        <v>43</v>
      </c>
      <c r="B264" s="10" t="s">
        <v>216</v>
      </c>
      <c r="C264" s="9" t="s">
        <v>19</v>
      </c>
      <c r="D264" s="9" t="s">
        <v>183</v>
      </c>
      <c r="E264" s="10" t="s">
        <v>217</v>
      </c>
      <c r="F264" s="9" t="s">
        <v>19</v>
      </c>
      <c r="G264" s="9" t="s">
        <v>183</v>
      </c>
      <c r="H264" s="9" t="s">
        <v>186</v>
      </c>
      <c r="I264" s="10" t="s">
        <v>217</v>
      </c>
      <c r="J264" s="9" t="s">
        <v>19</v>
      </c>
      <c r="K264" s="9" t="s">
        <v>183</v>
      </c>
      <c r="L264" s="9" t="s">
        <v>28</v>
      </c>
      <c r="M264" s="73"/>
      <c r="N264" s="73"/>
      <c r="O264" s="73"/>
      <c r="P264" s="73"/>
      <c r="Q264" s="73"/>
      <c r="R264" s="73"/>
      <c r="S264" s="73"/>
      <c r="T264" s="73"/>
      <c r="U264" s="73"/>
    </row>
    <row r="265" spans="1:21" x14ac:dyDescent="0.2">
      <c r="A265" s="87" t="s">
        <v>348</v>
      </c>
      <c r="B265" s="84" t="s">
        <v>187</v>
      </c>
      <c r="C265" s="90" t="s">
        <v>19</v>
      </c>
      <c r="D265" s="90" t="s">
        <v>183</v>
      </c>
      <c r="E265" s="10" t="s">
        <v>188</v>
      </c>
      <c r="F265" s="9" t="s">
        <v>19</v>
      </c>
      <c r="G265" s="9" t="s">
        <v>183</v>
      </c>
      <c r="H265" s="9" t="s">
        <v>186</v>
      </c>
      <c r="I265" s="10" t="s">
        <v>189</v>
      </c>
      <c r="J265" s="9" t="s">
        <v>19</v>
      </c>
      <c r="K265" s="9" t="s">
        <v>183</v>
      </c>
      <c r="L265" s="44" t="s">
        <v>28</v>
      </c>
      <c r="M265" s="73"/>
      <c r="N265" s="73"/>
      <c r="O265" s="73"/>
      <c r="P265" s="73"/>
      <c r="Q265" s="73"/>
      <c r="R265" s="73"/>
      <c r="S265" s="73"/>
      <c r="T265" s="73"/>
      <c r="U265" s="73"/>
    </row>
    <row r="266" spans="1:21" x14ac:dyDescent="0.2">
      <c r="A266" s="87" t="s">
        <v>349</v>
      </c>
      <c r="B266" s="10" t="s">
        <v>199</v>
      </c>
      <c r="C266" s="9" t="s">
        <v>19</v>
      </c>
      <c r="D266" s="9" t="s">
        <v>183</v>
      </c>
      <c r="E266" s="10"/>
      <c r="F266" s="9"/>
      <c r="G266" s="9"/>
      <c r="H266" s="9"/>
      <c r="I266" s="10" t="s">
        <v>200</v>
      </c>
      <c r="J266" s="9" t="s">
        <v>19</v>
      </c>
      <c r="K266" s="9" t="s">
        <v>183</v>
      </c>
      <c r="L266" s="9" t="s">
        <v>28</v>
      </c>
      <c r="M266" s="73"/>
      <c r="N266" s="73"/>
      <c r="O266" s="73"/>
      <c r="P266" s="73"/>
      <c r="Q266" s="73"/>
      <c r="R266" s="73"/>
      <c r="S266" s="73"/>
      <c r="T266" s="73"/>
      <c r="U266" s="73"/>
    </row>
    <row r="267" spans="1:21" x14ac:dyDescent="0.2">
      <c r="A267" s="86" t="s">
        <v>350</v>
      </c>
      <c r="B267" s="84" t="s">
        <v>207</v>
      </c>
      <c r="C267" s="90" t="s">
        <v>19</v>
      </c>
      <c r="D267" s="90" t="s">
        <v>183</v>
      </c>
      <c r="E267" s="10" t="s">
        <v>203</v>
      </c>
      <c r="F267" s="9" t="s">
        <v>19</v>
      </c>
      <c r="G267" s="12">
        <v>1</v>
      </c>
      <c r="H267" s="9" t="s">
        <v>186</v>
      </c>
      <c r="I267" s="10" t="s">
        <v>203</v>
      </c>
      <c r="J267" s="9" t="s">
        <v>19</v>
      </c>
      <c r="K267" s="12">
        <f>G267</f>
        <v>1</v>
      </c>
      <c r="L267" s="9" t="s">
        <v>28</v>
      </c>
      <c r="M267" s="73"/>
      <c r="N267" s="73"/>
      <c r="O267" s="73"/>
      <c r="P267" s="73"/>
      <c r="Q267" s="73"/>
      <c r="R267" s="73"/>
      <c r="S267" s="73"/>
      <c r="T267" s="73"/>
      <c r="U267" s="73"/>
    </row>
    <row r="268" spans="1:21" x14ac:dyDescent="0.2">
      <c r="A268" s="86" t="s">
        <v>351</v>
      </c>
      <c r="B268" s="84" t="s">
        <v>208</v>
      </c>
      <c r="C268" s="90" t="s">
        <v>19</v>
      </c>
      <c r="D268" s="90" t="s">
        <v>183</v>
      </c>
      <c r="E268" s="84" t="s">
        <v>204</v>
      </c>
      <c r="F268" s="90" t="s">
        <v>19</v>
      </c>
      <c r="G268" s="88">
        <v>1</v>
      </c>
      <c r="H268" s="9" t="s">
        <v>186</v>
      </c>
      <c r="I268" s="10" t="s">
        <v>204</v>
      </c>
      <c r="J268" s="9" t="s">
        <v>19</v>
      </c>
      <c r="K268" s="12">
        <f>G268</f>
        <v>1</v>
      </c>
      <c r="L268" s="9" t="s">
        <v>28</v>
      </c>
      <c r="M268" s="73"/>
      <c r="N268" s="73"/>
      <c r="O268" s="73"/>
      <c r="P268" s="73"/>
      <c r="Q268" s="73"/>
      <c r="R268" s="73"/>
      <c r="S268" s="73"/>
      <c r="T268" s="73"/>
      <c r="U268" s="73"/>
    </row>
    <row r="269" spans="1:21" ht="25.5" x14ac:dyDescent="0.2">
      <c r="A269" s="13" t="s">
        <v>352</v>
      </c>
      <c r="B269" s="10" t="s">
        <v>209</v>
      </c>
      <c r="C269" s="9" t="s">
        <v>19</v>
      </c>
      <c r="D269" s="12">
        <v>1</v>
      </c>
      <c r="E269" s="10" t="s">
        <v>210</v>
      </c>
      <c r="F269" s="9" t="s">
        <v>19</v>
      </c>
      <c r="G269" s="12">
        <v>1</v>
      </c>
      <c r="H269" s="9" t="s">
        <v>186</v>
      </c>
      <c r="I269" s="99"/>
      <c r="J269" s="11"/>
      <c r="K269" s="12"/>
      <c r="L269" s="133" t="s">
        <v>28</v>
      </c>
      <c r="M269" s="73"/>
      <c r="N269" s="73"/>
      <c r="O269" s="73"/>
      <c r="P269" s="73"/>
      <c r="Q269" s="73"/>
      <c r="R269" s="73"/>
      <c r="S269" s="73"/>
      <c r="T269" s="73"/>
      <c r="U269" s="73"/>
    </row>
    <row r="270" spans="1:21" x14ac:dyDescent="0.2">
      <c r="A270" s="87" t="s">
        <v>353</v>
      </c>
      <c r="B270" s="85" t="s">
        <v>213</v>
      </c>
      <c r="C270" s="91" t="s">
        <v>19</v>
      </c>
      <c r="D270" s="89">
        <v>1</v>
      </c>
      <c r="E270" s="10" t="s">
        <v>211</v>
      </c>
      <c r="F270" s="91" t="s">
        <v>19</v>
      </c>
      <c r="G270" s="89">
        <v>1</v>
      </c>
      <c r="H270" s="9" t="s">
        <v>186</v>
      </c>
      <c r="I270" s="65" t="s">
        <v>211</v>
      </c>
      <c r="J270" s="9" t="s">
        <v>19</v>
      </c>
      <c r="K270" s="12">
        <v>1</v>
      </c>
      <c r="L270" s="9" t="s">
        <v>28</v>
      </c>
      <c r="M270" s="73"/>
      <c r="N270" s="73"/>
      <c r="O270" s="73"/>
      <c r="P270" s="73"/>
      <c r="Q270" s="73"/>
      <c r="R270" s="73"/>
      <c r="S270" s="73"/>
      <c r="T270" s="73"/>
      <c r="U270" s="73"/>
    </row>
    <row r="271" spans="1:21" x14ac:dyDescent="0.2">
      <c r="A271" s="87" t="s">
        <v>354</v>
      </c>
      <c r="B271" s="10" t="s">
        <v>218</v>
      </c>
      <c r="C271" s="9" t="s">
        <v>19</v>
      </c>
      <c r="D271" s="12">
        <v>1</v>
      </c>
      <c r="E271" s="65"/>
      <c r="F271" s="9"/>
      <c r="G271" s="12"/>
      <c r="H271" s="101"/>
      <c r="I271" s="65" t="s">
        <v>219</v>
      </c>
      <c r="J271" s="9" t="s">
        <v>19</v>
      </c>
      <c r="K271" s="12">
        <v>1</v>
      </c>
      <c r="L271" s="9" t="s">
        <v>28</v>
      </c>
      <c r="M271" s="73"/>
      <c r="N271" s="73"/>
      <c r="O271" s="73"/>
      <c r="P271" s="73"/>
      <c r="Q271" s="73"/>
      <c r="R271" s="73"/>
      <c r="S271" s="73"/>
      <c r="T271" s="73"/>
      <c r="U271" s="73"/>
    </row>
    <row r="272" spans="1:21" x14ac:dyDescent="0.2">
      <c r="A272" s="87" t="s">
        <v>355</v>
      </c>
      <c r="B272" s="85" t="s">
        <v>214</v>
      </c>
      <c r="C272" s="91" t="s">
        <v>19</v>
      </c>
      <c r="D272" s="89">
        <v>1</v>
      </c>
      <c r="E272" s="10" t="s">
        <v>215</v>
      </c>
      <c r="F272" s="91" t="s">
        <v>19</v>
      </c>
      <c r="G272" s="89">
        <f>D272</f>
        <v>1</v>
      </c>
      <c r="H272" s="9" t="s">
        <v>186</v>
      </c>
      <c r="I272" s="65" t="s">
        <v>215</v>
      </c>
      <c r="J272" s="9" t="s">
        <v>19</v>
      </c>
      <c r="K272" s="12">
        <v>1</v>
      </c>
      <c r="L272" s="9" t="s">
        <v>28</v>
      </c>
      <c r="M272" s="73"/>
      <c r="N272" s="73"/>
      <c r="O272" s="73"/>
      <c r="P272" s="73"/>
      <c r="Q272" s="73"/>
      <c r="R272" s="73"/>
      <c r="S272" s="73"/>
      <c r="T272" s="73"/>
      <c r="U272" s="73"/>
    </row>
    <row r="273" spans="1:21" x14ac:dyDescent="0.2">
      <c r="A273" s="136" t="s">
        <v>356</v>
      </c>
      <c r="B273" s="134" t="s">
        <v>206</v>
      </c>
      <c r="C273" s="133" t="s">
        <v>19</v>
      </c>
      <c r="D273" s="135" t="s">
        <v>183</v>
      </c>
      <c r="E273" s="134" t="s">
        <v>202</v>
      </c>
      <c r="F273" s="133" t="s">
        <v>19</v>
      </c>
      <c r="G273" s="135">
        <v>1</v>
      </c>
      <c r="H273" s="133" t="s">
        <v>186</v>
      </c>
      <c r="I273" s="134" t="s">
        <v>202</v>
      </c>
      <c r="J273" s="133" t="s">
        <v>19</v>
      </c>
      <c r="K273" s="135">
        <f>G273</f>
        <v>1</v>
      </c>
      <c r="L273" s="133" t="s">
        <v>28</v>
      </c>
      <c r="M273" s="73"/>
      <c r="N273" s="73"/>
      <c r="O273" s="73"/>
      <c r="P273" s="73"/>
      <c r="Q273" s="73"/>
      <c r="R273" s="73"/>
      <c r="S273" s="73"/>
      <c r="T273" s="73"/>
      <c r="U273" s="73"/>
    </row>
    <row r="274" spans="1:21" x14ac:dyDescent="0.2">
      <c r="A274" s="87" t="s">
        <v>357</v>
      </c>
      <c r="B274" s="84" t="s">
        <v>207</v>
      </c>
      <c r="C274" s="90" t="s">
        <v>19</v>
      </c>
      <c r="D274" s="88" t="s">
        <v>183</v>
      </c>
      <c r="E274" s="10" t="s">
        <v>203</v>
      </c>
      <c r="F274" s="9" t="s">
        <v>19</v>
      </c>
      <c r="G274" s="12">
        <v>1</v>
      </c>
      <c r="H274" s="9" t="s">
        <v>186</v>
      </c>
      <c r="I274" s="10" t="s">
        <v>203</v>
      </c>
      <c r="J274" s="9" t="s">
        <v>19</v>
      </c>
      <c r="K274" s="12">
        <f>G274</f>
        <v>1</v>
      </c>
      <c r="L274" s="9" t="s">
        <v>28</v>
      </c>
      <c r="M274" s="73"/>
      <c r="N274" s="73"/>
      <c r="O274" s="73"/>
      <c r="P274" s="73"/>
      <c r="Q274" s="73"/>
      <c r="R274" s="73"/>
      <c r="S274" s="73"/>
      <c r="T274" s="73"/>
      <c r="U274" s="73"/>
    </row>
    <row r="275" spans="1:21" x14ac:dyDescent="0.2">
      <c r="A275" s="87" t="s">
        <v>358</v>
      </c>
      <c r="B275" s="84" t="s">
        <v>208</v>
      </c>
      <c r="C275" s="90" t="s">
        <v>19</v>
      </c>
      <c r="D275" s="88" t="s">
        <v>183</v>
      </c>
      <c r="E275" s="84" t="s">
        <v>204</v>
      </c>
      <c r="F275" s="90" t="s">
        <v>19</v>
      </c>
      <c r="G275" s="88">
        <v>1</v>
      </c>
      <c r="H275" s="9" t="s">
        <v>186</v>
      </c>
      <c r="I275" s="10" t="s">
        <v>204</v>
      </c>
      <c r="J275" s="9" t="s">
        <v>19</v>
      </c>
      <c r="K275" s="12">
        <f>G275</f>
        <v>1</v>
      </c>
      <c r="L275" s="9" t="s">
        <v>28</v>
      </c>
      <c r="M275" s="73"/>
      <c r="N275" s="73"/>
      <c r="O275" s="73"/>
      <c r="P275" s="73"/>
      <c r="Q275" s="73"/>
      <c r="R275" s="73"/>
      <c r="S275" s="73"/>
      <c r="T275" s="73"/>
      <c r="U275" s="73"/>
    </row>
    <row r="276" spans="1:21" x14ac:dyDescent="0.2">
      <c r="A276" s="87" t="s">
        <v>359</v>
      </c>
      <c r="B276" s="10" t="s">
        <v>216</v>
      </c>
      <c r="C276" s="9" t="s">
        <v>19</v>
      </c>
      <c r="D276" s="12" t="s">
        <v>183</v>
      </c>
      <c r="E276" s="10" t="s">
        <v>217</v>
      </c>
      <c r="F276" s="9" t="s">
        <v>19</v>
      </c>
      <c r="G276" s="12" t="s">
        <v>183</v>
      </c>
      <c r="H276" s="9" t="s">
        <v>186</v>
      </c>
      <c r="I276" s="10" t="s">
        <v>217</v>
      </c>
      <c r="J276" s="9" t="s">
        <v>19</v>
      </c>
      <c r="K276" s="9" t="s">
        <v>183</v>
      </c>
      <c r="L276" s="9" t="s">
        <v>28</v>
      </c>
      <c r="M276" s="73"/>
      <c r="N276" s="73"/>
      <c r="O276" s="73"/>
      <c r="P276" s="73"/>
      <c r="Q276" s="73"/>
      <c r="R276" s="73"/>
      <c r="S276" s="73"/>
      <c r="T276" s="73"/>
      <c r="U276" s="73"/>
    </row>
    <row r="277" spans="1:21" x14ac:dyDescent="0.2">
      <c r="A277" s="87" t="s">
        <v>360</v>
      </c>
      <c r="B277" s="84" t="s">
        <v>187</v>
      </c>
      <c r="C277" s="90" t="s">
        <v>19</v>
      </c>
      <c r="D277" s="88" t="s">
        <v>183</v>
      </c>
      <c r="E277" s="10" t="s">
        <v>188</v>
      </c>
      <c r="F277" s="9" t="s">
        <v>19</v>
      </c>
      <c r="G277" s="12" t="s">
        <v>183</v>
      </c>
      <c r="H277" s="9" t="s">
        <v>186</v>
      </c>
      <c r="I277" s="10" t="s">
        <v>189</v>
      </c>
      <c r="J277" s="9" t="s">
        <v>19</v>
      </c>
      <c r="K277" s="9" t="s">
        <v>183</v>
      </c>
      <c r="L277" s="44" t="s">
        <v>28</v>
      </c>
      <c r="M277" s="73"/>
      <c r="N277" s="73"/>
      <c r="O277" s="73"/>
      <c r="P277" s="73"/>
      <c r="Q277" s="73"/>
      <c r="R277" s="73"/>
      <c r="S277" s="73"/>
      <c r="T277" s="73"/>
      <c r="U277" s="73"/>
    </row>
    <row r="278" spans="1:21" x14ac:dyDescent="0.2">
      <c r="A278" s="87" t="s">
        <v>361</v>
      </c>
      <c r="B278" s="10" t="s">
        <v>199</v>
      </c>
      <c r="C278" s="9" t="s">
        <v>19</v>
      </c>
      <c r="D278" s="12" t="s">
        <v>183</v>
      </c>
      <c r="E278" s="10"/>
      <c r="F278" s="9"/>
      <c r="G278" s="9"/>
      <c r="H278" s="9"/>
      <c r="I278" s="10" t="s">
        <v>200</v>
      </c>
      <c r="J278" s="9" t="s">
        <v>19</v>
      </c>
      <c r="K278" s="9" t="s">
        <v>183</v>
      </c>
      <c r="L278" s="9" t="s">
        <v>28</v>
      </c>
      <c r="M278" s="73"/>
      <c r="N278" s="73"/>
      <c r="O278" s="73"/>
      <c r="P278" s="73"/>
      <c r="Q278" s="73"/>
      <c r="R278" s="73"/>
      <c r="S278" s="73"/>
      <c r="T278" s="73"/>
      <c r="U278" s="73"/>
    </row>
    <row r="279" spans="1:21" x14ac:dyDescent="0.2">
      <c r="A279" s="172" t="s">
        <v>362</v>
      </c>
      <c r="B279" s="184" t="s">
        <v>207</v>
      </c>
      <c r="C279" s="182" t="s">
        <v>19</v>
      </c>
      <c r="D279" s="186">
        <v>3</v>
      </c>
      <c r="E279" s="10" t="s">
        <v>203</v>
      </c>
      <c r="F279" s="9" t="s">
        <v>19</v>
      </c>
      <c r="G279" s="12">
        <v>2</v>
      </c>
      <c r="H279" s="9" t="s">
        <v>186</v>
      </c>
      <c r="I279" s="10" t="s">
        <v>203</v>
      </c>
      <c r="J279" s="9" t="s">
        <v>19</v>
      </c>
      <c r="K279" s="12">
        <v>2</v>
      </c>
      <c r="L279" s="9" t="s">
        <v>28</v>
      </c>
      <c r="M279" s="73"/>
      <c r="N279" s="73"/>
      <c r="O279" s="73"/>
      <c r="P279" s="73"/>
      <c r="Q279" s="73"/>
      <c r="R279" s="73"/>
      <c r="S279" s="73"/>
      <c r="T279" s="73"/>
      <c r="U279" s="73"/>
    </row>
    <row r="280" spans="1:21" x14ac:dyDescent="0.2">
      <c r="A280" s="173"/>
      <c r="B280" s="185"/>
      <c r="C280" s="183"/>
      <c r="D280" s="187"/>
      <c r="E280" s="10" t="s">
        <v>203</v>
      </c>
      <c r="F280" s="9" t="s">
        <v>19</v>
      </c>
      <c r="G280" s="12">
        <v>1</v>
      </c>
      <c r="H280" s="9" t="s">
        <v>39</v>
      </c>
      <c r="I280" s="10" t="s">
        <v>203</v>
      </c>
      <c r="J280" s="9" t="s">
        <v>19</v>
      </c>
      <c r="K280" s="12">
        <f>G280</f>
        <v>1</v>
      </c>
      <c r="L280" s="9" t="s">
        <v>39</v>
      </c>
      <c r="M280" s="73"/>
      <c r="N280" s="73"/>
      <c r="O280" s="73"/>
      <c r="P280" s="73"/>
      <c r="Q280" s="73"/>
      <c r="R280" s="73"/>
      <c r="S280" s="73"/>
      <c r="T280" s="73"/>
      <c r="U280" s="73"/>
    </row>
    <row r="281" spans="1:21" x14ac:dyDescent="0.2">
      <c r="A281" s="172" t="s">
        <v>363</v>
      </c>
      <c r="B281" s="184" t="s">
        <v>208</v>
      </c>
      <c r="C281" s="182" t="s">
        <v>19</v>
      </c>
      <c r="D281" s="186">
        <v>3</v>
      </c>
      <c r="E281" s="10" t="s">
        <v>204</v>
      </c>
      <c r="F281" s="9" t="s">
        <v>19</v>
      </c>
      <c r="G281" s="12">
        <v>2</v>
      </c>
      <c r="H281" s="9" t="s">
        <v>186</v>
      </c>
      <c r="I281" s="10" t="s">
        <v>204</v>
      </c>
      <c r="J281" s="9" t="s">
        <v>19</v>
      </c>
      <c r="K281" s="12">
        <v>2</v>
      </c>
      <c r="L281" s="9" t="s">
        <v>28</v>
      </c>
      <c r="M281" s="73"/>
      <c r="N281" s="73"/>
      <c r="O281" s="73"/>
      <c r="P281" s="73"/>
      <c r="Q281" s="73"/>
      <c r="R281" s="73"/>
      <c r="S281" s="73"/>
      <c r="T281" s="73"/>
      <c r="U281" s="73"/>
    </row>
    <row r="282" spans="1:21" x14ac:dyDescent="0.2">
      <c r="A282" s="173"/>
      <c r="B282" s="185"/>
      <c r="C282" s="183"/>
      <c r="D282" s="187"/>
      <c r="E282" s="10" t="s">
        <v>204</v>
      </c>
      <c r="F282" s="9" t="s">
        <v>19</v>
      </c>
      <c r="G282" s="12">
        <v>1</v>
      </c>
      <c r="H282" s="9" t="s">
        <v>39</v>
      </c>
      <c r="I282" s="10" t="s">
        <v>204</v>
      </c>
      <c r="J282" s="9" t="s">
        <v>19</v>
      </c>
      <c r="K282" s="12">
        <f>G282</f>
        <v>1</v>
      </c>
      <c r="L282" s="9" t="s">
        <v>39</v>
      </c>
      <c r="M282" s="73"/>
      <c r="N282" s="73"/>
      <c r="O282" s="73"/>
      <c r="P282" s="73"/>
      <c r="Q282" s="73"/>
      <c r="R282" s="73"/>
      <c r="S282" s="73"/>
      <c r="T282" s="73"/>
      <c r="U282" s="73"/>
    </row>
    <row r="283" spans="1:21" ht="25.5" x14ac:dyDescent="0.2">
      <c r="A283" s="87" t="s">
        <v>364</v>
      </c>
      <c r="B283" s="85" t="s">
        <v>209</v>
      </c>
      <c r="C283" s="91" t="s">
        <v>19</v>
      </c>
      <c r="D283" s="89">
        <v>1</v>
      </c>
      <c r="E283" s="10" t="s">
        <v>210</v>
      </c>
      <c r="F283" s="91" t="s">
        <v>19</v>
      </c>
      <c r="G283" s="89">
        <v>1</v>
      </c>
      <c r="H283" s="9" t="s">
        <v>186</v>
      </c>
      <c r="I283" s="99"/>
      <c r="J283" s="11"/>
      <c r="K283" s="12"/>
      <c r="L283" s="133" t="s">
        <v>28</v>
      </c>
      <c r="M283" s="73"/>
      <c r="N283" s="73"/>
      <c r="O283" s="73"/>
      <c r="P283" s="73"/>
      <c r="Q283" s="73"/>
      <c r="R283" s="73"/>
      <c r="S283" s="73"/>
      <c r="T283" s="73"/>
      <c r="U283" s="73"/>
    </row>
    <row r="284" spans="1:21" x14ac:dyDescent="0.2">
      <c r="A284" s="87" t="s">
        <v>365</v>
      </c>
      <c r="B284" s="85" t="s">
        <v>213</v>
      </c>
      <c r="C284" s="91" t="s">
        <v>19</v>
      </c>
      <c r="D284" s="89">
        <v>2</v>
      </c>
      <c r="E284" s="10" t="s">
        <v>211</v>
      </c>
      <c r="F284" s="91" t="s">
        <v>19</v>
      </c>
      <c r="G284" s="89">
        <v>2</v>
      </c>
      <c r="H284" s="9" t="s">
        <v>186</v>
      </c>
      <c r="I284" s="65" t="s">
        <v>211</v>
      </c>
      <c r="J284" s="9" t="s">
        <v>19</v>
      </c>
      <c r="K284" s="12">
        <v>2</v>
      </c>
      <c r="L284" s="9" t="s">
        <v>28</v>
      </c>
      <c r="M284" s="73"/>
      <c r="N284" s="73"/>
      <c r="O284" s="73"/>
      <c r="P284" s="73"/>
      <c r="Q284" s="73"/>
      <c r="R284" s="73"/>
      <c r="S284" s="73"/>
      <c r="T284" s="73"/>
      <c r="U284" s="73"/>
    </row>
    <row r="285" spans="1:21" x14ac:dyDescent="0.2">
      <c r="A285" s="87" t="s">
        <v>366</v>
      </c>
      <c r="B285" s="10" t="s">
        <v>321</v>
      </c>
      <c r="C285" s="9" t="s">
        <v>19</v>
      </c>
      <c r="D285" s="12">
        <v>1</v>
      </c>
      <c r="E285" s="65"/>
      <c r="F285" s="9"/>
      <c r="G285" s="12"/>
      <c r="H285" s="101"/>
      <c r="I285" s="65" t="s">
        <v>211</v>
      </c>
      <c r="J285" s="9" t="s">
        <v>19</v>
      </c>
      <c r="K285" s="12">
        <v>1</v>
      </c>
      <c r="L285" s="9" t="s">
        <v>28</v>
      </c>
      <c r="M285" s="73"/>
      <c r="N285" s="73"/>
      <c r="O285" s="73"/>
      <c r="P285" s="73"/>
      <c r="Q285" s="73"/>
      <c r="R285" s="73"/>
      <c r="S285" s="73"/>
      <c r="T285" s="73"/>
      <c r="U285" s="73"/>
    </row>
    <row r="286" spans="1:21" x14ac:dyDescent="0.2">
      <c r="A286" s="87" t="s">
        <v>367</v>
      </c>
      <c r="B286" s="85" t="s">
        <v>214</v>
      </c>
      <c r="C286" s="91" t="s">
        <v>19</v>
      </c>
      <c r="D286" s="89">
        <v>1</v>
      </c>
      <c r="E286" s="10" t="s">
        <v>215</v>
      </c>
      <c r="F286" s="91" t="s">
        <v>19</v>
      </c>
      <c r="G286" s="89">
        <f>D286</f>
        <v>1</v>
      </c>
      <c r="H286" s="9" t="s">
        <v>186</v>
      </c>
      <c r="I286" s="65" t="s">
        <v>215</v>
      </c>
      <c r="J286" s="9" t="s">
        <v>19</v>
      </c>
      <c r="K286" s="12">
        <f>G286</f>
        <v>1</v>
      </c>
      <c r="L286" s="9" t="s">
        <v>28</v>
      </c>
      <c r="M286" s="73"/>
      <c r="N286" s="73"/>
      <c r="O286" s="73"/>
      <c r="P286" s="73"/>
      <c r="Q286" s="73"/>
      <c r="R286" s="73"/>
      <c r="S286" s="73"/>
      <c r="T286" s="73"/>
      <c r="U286" s="73"/>
    </row>
    <row r="287" spans="1:21" x14ac:dyDescent="0.2">
      <c r="A287" s="87" t="s">
        <v>368</v>
      </c>
      <c r="B287" s="85" t="s">
        <v>213</v>
      </c>
      <c r="C287" s="91" t="s">
        <v>19</v>
      </c>
      <c r="D287" s="89">
        <v>2</v>
      </c>
      <c r="E287" s="10" t="s">
        <v>211</v>
      </c>
      <c r="F287" s="91" t="s">
        <v>19</v>
      </c>
      <c r="G287" s="89">
        <v>2</v>
      </c>
      <c r="H287" s="9" t="s">
        <v>186</v>
      </c>
      <c r="I287" s="65" t="s">
        <v>211</v>
      </c>
      <c r="J287" s="9" t="s">
        <v>19</v>
      </c>
      <c r="K287" s="12">
        <v>2</v>
      </c>
      <c r="L287" s="9" t="s">
        <v>28</v>
      </c>
      <c r="M287" s="73"/>
      <c r="N287" s="73"/>
      <c r="O287" s="73"/>
      <c r="P287" s="73"/>
      <c r="Q287" s="73"/>
      <c r="R287" s="73"/>
      <c r="S287" s="73"/>
      <c r="T287" s="73"/>
      <c r="U287" s="73"/>
    </row>
    <row r="288" spans="1:21" x14ac:dyDescent="0.2">
      <c r="A288" s="87" t="s">
        <v>369</v>
      </c>
      <c r="B288" s="85" t="s">
        <v>214</v>
      </c>
      <c r="C288" s="91" t="s">
        <v>19</v>
      </c>
      <c r="D288" s="89">
        <v>2</v>
      </c>
      <c r="E288" s="10" t="s">
        <v>215</v>
      </c>
      <c r="F288" s="91" t="s">
        <v>19</v>
      </c>
      <c r="G288" s="89">
        <f>D288</f>
        <v>2</v>
      </c>
      <c r="H288" s="9" t="s">
        <v>186</v>
      </c>
      <c r="I288" s="65" t="s">
        <v>215</v>
      </c>
      <c r="J288" s="9" t="s">
        <v>19</v>
      </c>
      <c r="K288" s="12">
        <f>G288</f>
        <v>2</v>
      </c>
      <c r="L288" s="9" t="s">
        <v>28</v>
      </c>
      <c r="M288" s="73"/>
      <c r="N288" s="73"/>
      <c r="O288" s="73"/>
      <c r="P288" s="73"/>
      <c r="Q288" s="73"/>
      <c r="R288" s="73"/>
      <c r="S288" s="73"/>
      <c r="T288" s="73"/>
      <c r="U288" s="73"/>
    </row>
    <row r="289" spans="1:21" x14ac:dyDescent="0.2">
      <c r="A289" s="87" t="s">
        <v>370</v>
      </c>
      <c r="B289" s="84" t="s">
        <v>207</v>
      </c>
      <c r="C289" s="90" t="s">
        <v>19</v>
      </c>
      <c r="D289" s="88">
        <v>2</v>
      </c>
      <c r="E289" s="10" t="s">
        <v>203</v>
      </c>
      <c r="F289" s="9" t="s">
        <v>19</v>
      </c>
      <c r="G289" s="12">
        <v>2</v>
      </c>
      <c r="H289" s="9" t="s">
        <v>186</v>
      </c>
      <c r="I289" s="10" t="s">
        <v>203</v>
      </c>
      <c r="J289" s="9" t="s">
        <v>19</v>
      </c>
      <c r="K289" s="12">
        <v>2</v>
      </c>
      <c r="L289" s="9" t="s">
        <v>28</v>
      </c>
      <c r="M289" s="73"/>
      <c r="N289" s="73"/>
      <c r="O289" s="73"/>
      <c r="P289" s="73"/>
      <c r="Q289" s="73"/>
      <c r="R289" s="73"/>
      <c r="S289" s="73"/>
      <c r="T289" s="73"/>
      <c r="U289" s="73"/>
    </row>
    <row r="290" spans="1:21" x14ac:dyDescent="0.2">
      <c r="A290" s="87" t="s">
        <v>371</v>
      </c>
      <c r="B290" s="84" t="s">
        <v>206</v>
      </c>
      <c r="C290" s="90" t="s">
        <v>19</v>
      </c>
      <c r="D290" s="88">
        <v>2</v>
      </c>
      <c r="E290" s="10" t="s">
        <v>202</v>
      </c>
      <c r="F290" s="9" t="s">
        <v>19</v>
      </c>
      <c r="G290" s="12">
        <v>2</v>
      </c>
      <c r="H290" s="9" t="s">
        <v>186</v>
      </c>
      <c r="I290" s="10" t="s">
        <v>202</v>
      </c>
      <c r="J290" s="9" t="s">
        <v>19</v>
      </c>
      <c r="K290" s="12">
        <f>G290</f>
        <v>2</v>
      </c>
      <c r="L290" s="9" t="s">
        <v>28</v>
      </c>
      <c r="M290" s="73"/>
      <c r="N290" s="73"/>
      <c r="O290" s="73"/>
      <c r="P290" s="73"/>
      <c r="Q290" s="73"/>
      <c r="R290" s="73"/>
      <c r="S290" s="73"/>
      <c r="T290" s="73"/>
      <c r="U290" s="73"/>
    </row>
    <row r="291" spans="1:21" x14ac:dyDescent="0.2">
      <c r="A291" s="76" t="s">
        <v>372</v>
      </c>
      <c r="B291" s="84" t="s">
        <v>220</v>
      </c>
      <c r="C291" s="90" t="s">
        <v>19</v>
      </c>
      <c r="D291" s="88">
        <v>2</v>
      </c>
      <c r="E291" s="10" t="s">
        <v>221</v>
      </c>
      <c r="F291" s="9" t="s">
        <v>19</v>
      </c>
      <c r="G291" s="12">
        <v>2</v>
      </c>
      <c r="H291" s="9" t="s">
        <v>186</v>
      </c>
      <c r="I291" s="10" t="s">
        <v>221</v>
      </c>
      <c r="J291" s="9" t="s">
        <v>19</v>
      </c>
      <c r="K291" s="12">
        <v>2</v>
      </c>
      <c r="L291" s="9" t="s">
        <v>28</v>
      </c>
      <c r="M291" s="73"/>
      <c r="N291" s="73"/>
      <c r="O291" s="73"/>
      <c r="P291" s="73"/>
      <c r="Q291" s="73"/>
      <c r="R291" s="73"/>
      <c r="S291" s="73"/>
      <c r="T291" s="73"/>
      <c r="U291" s="73"/>
    </row>
    <row r="292" spans="1:21" x14ac:dyDescent="0.2">
      <c r="A292" s="136" t="s">
        <v>373</v>
      </c>
      <c r="B292" s="134" t="s">
        <v>208</v>
      </c>
      <c r="C292" s="133" t="s">
        <v>19</v>
      </c>
      <c r="D292" s="135">
        <v>2</v>
      </c>
      <c r="E292" s="163" t="s">
        <v>204</v>
      </c>
      <c r="F292" s="162" t="s">
        <v>19</v>
      </c>
      <c r="G292" s="164">
        <v>2</v>
      </c>
      <c r="H292" s="133" t="s">
        <v>186</v>
      </c>
      <c r="I292" s="134" t="s">
        <v>204</v>
      </c>
      <c r="J292" s="133" t="s">
        <v>19</v>
      </c>
      <c r="K292" s="135">
        <v>2</v>
      </c>
      <c r="L292" s="9" t="s">
        <v>28</v>
      </c>
      <c r="M292" s="73"/>
      <c r="N292" s="73"/>
      <c r="O292" s="73"/>
      <c r="P292" s="73"/>
      <c r="Q292" s="73"/>
      <c r="R292" s="73"/>
      <c r="S292" s="73"/>
      <c r="T292" s="73"/>
      <c r="U292" s="73"/>
    </row>
    <row r="293" spans="1:21" x14ac:dyDescent="0.2">
      <c r="A293" s="161" t="s">
        <v>374</v>
      </c>
      <c r="B293" s="134" t="s">
        <v>187</v>
      </c>
      <c r="C293" s="133" t="s">
        <v>19</v>
      </c>
      <c r="D293" s="133" t="s">
        <v>183</v>
      </c>
      <c r="E293" s="134" t="s">
        <v>188</v>
      </c>
      <c r="F293" s="133" t="s">
        <v>19</v>
      </c>
      <c r="G293" s="133" t="s">
        <v>183</v>
      </c>
      <c r="H293" s="133" t="s">
        <v>186</v>
      </c>
      <c r="I293" s="134" t="s">
        <v>189</v>
      </c>
      <c r="J293" s="133" t="s">
        <v>19</v>
      </c>
      <c r="K293" s="133" t="s">
        <v>183</v>
      </c>
      <c r="L293" s="44" t="s">
        <v>28</v>
      </c>
      <c r="M293" s="73"/>
      <c r="N293" s="73"/>
      <c r="O293" s="73"/>
      <c r="P293" s="73"/>
      <c r="Q293" s="73"/>
      <c r="R293" s="73"/>
      <c r="S293" s="73"/>
      <c r="T293" s="73"/>
      <c r="U293" s="73"/>
    </row>
    <row r="294" spans="1:21" x14ac:dyDescent="0.2">
      <c r="A294" s="87" t="s">
        <v>375</v>
      </c>
      <c r="B294" s="10" t="s">
        <v>199</v>
      </c>
      <c r="C294" s="9" t="s">
        <v>19</v>
      </c>
      <c r="D294" s="9" t="s">
        <v>183</v>
      </c>
      <c r="E294" s="10"/>
      <c r="F294" s="9"/>
      <c r="G294" s="9"/>
      <c r="H294" s="9"/>
      <c r="I294" s="10" t="s">
        <v>200</v>
      </c>
      <c r="J294" s="9" t="s">
        <v>19</v>
      </c>
      <c r="K294" s="9" t="s">
        <v>183</v>
      </c>
      <c r="L294" s="9" t="s">
        <v>28</v>
      </c>
      <c r="M294" s="73"/>
      <c r="N294" s="73"/>
      <c r="O294" s="73"/>
      <c r="P294" s="73"/>
      <c r="Q294" s="73"/>
      <c r="R294" s="73"/>
      <c r="S294" s="73"/>
      <c r="T294" s="73"/>
      <c r="U294" s="73"/>
    </row>
    <row r="295" spans="1:21" x14ac:dyDescent="0.2">
      <c r="A295" s="172" t="s">
        <v>376</v>
      </c>
      <c r="B295" s="184" t="s">
        <v>207</v>
      </c>
      <c r="C295" s="182" t="s">
        <v>19</v>
      </c>
      <c r="D295" s="182" t="s">
        <v>198</v>
      </c>
      <c r="E295" s="10" t="s">
        <v>203</v>
      </c>
      <c r="F295" s="9" t="s">
        <v>19</v>
      </c>
      <c r="G295" s="12">
        <v>1</v>
      </c>
      <c r="H295" s="9" t="s">
        <v>186</v>
      </c>
      <c r="I295" s="10" t="s">
        <v>203</v>
      </c>
      <c r="J295" s="9" t="s">
        <v>19</v>
      </c>
      <c r="K295" s="12">
        <f>G295</f>
        <v>1</v>
      </c>
      <c r="L295" s="9" t="s">
        <v>28</v>
      </c>
      <c r="M295" s="73"/>
      <c r="N295" s="73"/>
      <c r="O295" s="73"/>
      <c r="P295" s="73"/>
      <c r="Q295" s="73"/>
      <c r="R295" s="73"/>
      <c r="S295" s="73"/>
      <c r="T295" s="73"/>
      <c r="U295" s="73"/>
    </row>
    <row r="296" spans="1:21" x14ac:dyDescent="0.2">
      <c r="A296" s="173"/>
      <c r="B296" s="185"/>
      <c r="C296" s="183"/>
      <c r="D296" s="183"/>
      <c r="E296" s="10" t="s">
        <v>203</v>
      </c>
      <c r="F296" s="9" t="s">
        <v>19</v>
      </c>
      <c r="G296" s="12">
        <v>1</v>
      </c>
      <c r="H296" s="9" t="s">
        <v>39</v>
      </c>
      <c r="I296" s="10" t="s">
        <v>203</v>
      </c>
      <c r="J296" s="9" t="s">
        <v>19</v>
      </c>
      <c r="K296" s="12">
        <f>G296</f>
        <v>1</v>
      </c>
      <c r="L296" s="9" t="s">
        <v>39</v>
      </c>
      <c r="M296" s="73"/>
      <c r="N296" s="73"/>
      <c r="O296" s="73"/>
      <c r="P296" s="73"/>
      <c r="Q296" s="73"/>
      <c r="R296" s="73"/>
      <c r="S296" s="73"/>
      <c r="T296" s="73"/>
      <c r="U296" s="73"/>
    </row>
    <row r="297" spans="1:21" x14ac:dyDescent="0.2">
      <c r="A297" s="172" t="s">
        <v>377</v>
      </c>
      <c r="B297" s="184" t="s">
        <v>208</v>
      </c>
      <c r="C297" s="182" t="s">
        <v>19</v>
      </c>
      <c r="D297" s="182" t="s">
        <v>198</v>
      </c>
      <c r="E297" s="10" t="s">
        <v>204</v>
      </c>
      <c r="F297" s="9" t="s">
        <v>19</v>
      </c>
      <c r="G297" s="12">
        <v>1</v>
      </c>
      <c r="H297" s="9" t="s">
        <v>186</v>
      </c>
      <c r="I297" s="10" t="s">
        <v>204</v>
      </c>
      <c r="J297" s="9" t="s">
        <v>19</v>
      </c>
      <c r="K297" s="12">
        <f>G297</f>
        <v>1</v>
      </c>
      <c r="L297" s="9" t="s">
        <v>28</v>
      </c>
      <c r="M297" s="73"/>
      <c r="N297" s="73"/>
      <c r="O297" s="73"/>
      <c r="P297" s="73"/>
      <c r="Q297" s="73"/>
      <c r="R297" s="73"/>
      <c r="S297" s="73"/>
      <c r="T297" s="73"/>
      <c r="U297" s="73"/>
    </row>
    <row r="298" spans="1:21" x14ac:dyDescent="0.2">
      <c r="A298" s="173"/>
      <c r="B298" s="185"/>
      <c r="C298" s="183"/>
      <c r="D298" s="183"/>
      <c r="E298" s="10" t="s">
        <v>204</v>
      </c>
      <c r="F298" s="9" t="s">
        <v>19</v>
      </c>
      <c r="G298" s="12">
        <v>1</v>
      </c>
      <c r="H298" s="9" t="s">
        <v>39</v>
      </c>
      <c r="I298" s="10" t="s">
        <v>204</v>
      </c>
      <c r="J298" s="9" t="s">
        <v>19</v>
      </c>
      <c r="K298" s="12">
        <f>G298</f>
        <v>1</v>
      </c>
      <c r="L298" s="9" t="s">
        <v>39</v>
      </c>
      <c r="M298" s="73"/>
      <c r="N298" s="73"/>
      <c r="O298" s="73"/>
      <c r="P298" s="73"/>
      <c r="Q298" s="73"/>
      <c r="R298" s="73"/>
      <c r="S298" s="73"/>
      <c r="T298" s="73"/>
      <c r="U298" s="73"/>
    </row>
    <row r="299" spans="1:21" ht="25.5" x14ac:dyDescent="0.2">
      <c r="A299" s="87" t="s">
        <v>378</v>
      </c>
      <c r="B299" s="85" t="s">
        <v>209</v>
      </c>
      <c r="C299" s="91" t="s">
        <v>19</v>
      </c>
      <c r="D299" s="89">
        <v>1</v>
      </c>
      <c r="E299" s="10" t="s">
        <v>210</v>
      </c>
      <c r="F299" s="91" t="s">
        <v>19</v>
      </c>
      <c r="G299" s="89">
        <v>1</v>
      </c>
      <c r="H299" s="9" t="s">
        <v>186</v>
      </c>
      <c r="I299" s="99"/>
      <c r="J299" s="11"/>
      <c r="K299" s="12"/>
      <c r="L299" s="133" t="s">
        <v>28</v>
      </c>
      <c r="M299" s="73"/>
      <c r="N299" s="73"/>
      <c r="O299" s="73"/>
      <c r="P299" s="73"/>
      <c r="Q299" s="73"/>
      <c r="R299" s="73"/>
      <c r="S299" s="73"/>
      <c r="T299" s="73"/>
      <c r="U299" s="73"/>
    </row>
    <row r="300" spans="1:21" x14ac:dyDescent="0.2">
      <c r="A300" s="136" t="s">
        <v>379</v>
      </c>
      <c r="B300" s="134" t="s">
        <v>213</v>
      </c>
      <c r="C300" s="133" t="s">
        <v>19</v>
      </c>
      <c r="D300" s="135">
        <v>1</v>
      </c>
      <c r="E300" s="134" t="s">
        <v>211</v>
      </c>
      <c r="F300" s="133" t="s">
        <v>19</v>
      </c>
      <c r="G300" s="135">
        <v>1</v>
      </c>
      <c r="H300" s="133" t="s">
        <v>186</v>
      </c>
      <c r="I300" s="65" t="s">
        <v>211</v>
      </c>
      <c r="J300" s="133" t="s">
        <v>19</v>
      </c>
      <c r="K300" s="135">
        <v>1</v>
      </c>
      <c r="L300" s="133" t="s">
        <v>28</v>
      </c>
      <c r="M300" s="73"/>
      <c r="N300" s="73"/>
      <c r="O300" s="73"/>
      <c r="P300" s="73"/>
      <c r="Q300" s="73"/>
      <c r="R300" s="73"/>
      <c r="S300" s="73"/>
      <c r="T300" s="73"/>
      <c r="U300" s="73"/>
    </row>
    <row r="301" spans="1:21" x14ac:dyDescent="0.2">
      <c r="A301" s="87" t="s">
        <v>380</v>
      </c>
      <c r="B301" s="10" t="s">
        <v>321</v>
      </c>
      <c r="C301" s="9" t="s">
        <v>19</v>
      </c>
      <c r="D301" s="12">
        <v>1</v>
      </c>
      <c r="E301" s="65"/>
      <c r="F301" s="9"/>
      <c r="G301" s="12"/>
      <c r="H301" s="101"/>
      <c r="I301" s="65" t="s">
        <v>211</v>
      </c>
      <c r="J301" s="9" t="s">
        <v>19</v>
      </c>
      <c r="K301" s="12">
        <v>1</v>
      </c>
      <c r="L301" s="9" t="s">
        <v>28</v>
      </c>
      <c r="M301" s="73"/>
      <c r="N301" s="73"/>
      <c r="O301" s="73"/>
      <c r="P301" s="73"/>
      <c r="Q301" s="73"/>
      <c r="R301" s="73"/>
      <c r="S301" s="73"/>
      <c r="T301" s="73"/>
      <c r="U301" s="73"/>
    </row>
    <row r="302" spans="1:21" x14ac:dyDescent="0.2">
      <c r="A302" s="87" t="s">
        <v>381</v>
      </c>
      <c r="B302" s="85" t="s">
        <v>214</v>
      </c>
      <c r="C302" s="91" t="s">
        <v>19</v>
      </c>
      <c r="D302" s="89">
        <v>1</v>
      </c>
      <c r="E302" s="10" t="s">
        <v>215</v>
      </c>
      <c r="F302" s="91" t="s">
        <v>19</v>
      </c>
      <c r="G302" s="89">
        <f>D302</f>
        <v>1</v>
      </c>
      <c r="H302" s="9" t="s">
        <v>186</v>
      </c>
      <c r="I302" s="65" t="s">
        <v>215</v>
      </c>
      <c r="J302" s="9" t="s">
        <v>19</v>
      </c>
      <c r="K302" s="12">
        <f>G302</f>
        <v>1</v>
      </c>
      <c r="L302" s="9" t="s">
        <v>28</v>
      </c>
      <c r="M302" s="73"/>
      <c r="N302" s="73"/>
      <c r="O302" s="73"/>
      <c r="P302" s="73"/>
      <c r="Q302" s="73"/>
      <c r="R302" s="73"/>
      <c r="S302" s="73"/>
      <c r="T302" s="73"/>
      <c r="U302" s="73"/>
    </row>
    <row r="303" spans="1:21" x14ac:dyDescent="0.2">
      <c r="A303" s="87" t="s">
        <v>382</v>
      </c>
      <c r="B303" s="84" t="s">
        <v>206</v>
      </c>
      <c r="C303" s="90" t="s">
        <v>19</v>
      </c>
      <c r="D303" s="88" t="s">
        <v>183</v>
      </c>
      <c r="E303" s="10" t="s">
        <v>202</v>
      </c>
      <c r="F303" s="9" t="s">
        <v>19</v>
      </c>
      <c r="G303" s="12">
        <v>1</v>
      </c>
      <c r="H303" s="9" t="s">
        <v>186</v>
      </c>
      <c r="I303" s="10" t="s">
        <v>202</v>
      </c>
      <c r="J303" s="9" t="s">
        <v>19</v>
      </c>
      <c r="K303" s="12">
        <f>G303</f>
        <v>1</v>
      </c>
      <c r="L303" s="9" t="s">
        <v>28</v>
      </c>
      <c r="M303" s="73"/>
      <c r="N303" s="73"/>
      <c r="O303" s="73"/>
      <c r="P303" s="73"/>
      <c r="Q303" s="73"/>
      <c r="R303" s="73"/>
      <c r="S303" s="73"/>
      <c r="T303" s="73"/>
      <c r="U303" s="73"/>
    </row>
    <row r="304" spans="1:21" x14ac:dyDescent="0.2">
      <c r="A304" s="87" t="s">
        <v>383</v>
      </c>
      <c r="B304" s="84" t="s">
        <v>207</v>
      </c>
      <c r="C304" s="90" t="s">
        <v>19</v>
      </c>
      <c r="D304" s="88" t="s">
        <v>183</v>
      </c>
      <c r="E304" s="10" t="s">
        <v>203</v>
      </c>
      <c r="F304" s="9" t="s">
        <v>19</v>
      </c>
      <c r="G304" s="12">
        <v>1</v>
      </c>
      <c r="H304" s="9" t="s">
        <v>186</v>
      </c>
      <c r="I304" s="10" t="s">
        <v>203</v>
      </c>
      <c r="J304" s="9" t="s">
        <v>19</v>
      </c>
      <c r="K304" s="12">
        <f>G304</f>
        <v>1</v>
      </c>
      <c r="L304" s="9" t="s">
        <v>28</v>
      </c>
      <c r="M304" s="73"/>
      <c r="N304" s="73"/>
      <c r="O304" s="73"/>
      <c r="P304" s="73"/>
      <c r="Q304" s="73"/>
      <c r="R304" s="73"/>
      <c r="S304" s="73"/>
      <c r="T304" s="73"/>
      <c r="U304" s="73"/>
    </row>
    <row r="305" spans="1:21" x14ac:dyDescent="0.2">
      <c r="A305" s="87" t="s">
        <v>384</v>
      </c>
      <c r="B305" s="10" t="s">
        <v>208</v>
      </c>
      <c r="C305" s="90" t="s">
        <v>19</v>
      </c>
      <c r="D305" s="88" t="s">
        <v>183</v>
      </c>
      <c r="E305" s="84" t="s">
        <v>204</v>
      </c>
      <c r="F305" s="90" t="s">
        <v>19</v>
      </c>
      <c r="G305" s="88">
        <v>1</v>
      </c>
      <c r="H305" s="9" t="s">
        <v>186</v>
      </c>
      <c r="I305" s="10" t="s">
        <v>204</v>
      </c>
      <c r="J305" s="9" t="s">
        <v>19</v>
      </c>
      <c r="K305" s="12">
        <f>G305</f>
        <v>1</v>
      </c>
      <c r="L305" s="9" t="s">
        <v>28</v>
      </c>
      <c r="M305" s="73"/>
      <c r="N305" s="73"/>
      <c r="O305" s="73"/>
      <c r="P305" s="73"/>
      <c r="Q305" s="73"/>
      <c r="R305" s="73"/>
      <c r="S305" s="73"/>
      <c r="T305" s="73"/>
      <c r="U305" s="73"/>
    </row>
    <row r="306" spans="1:21" x14ac:dyDescent="0.2">
      <c r="A306" s="87" t="s">
        <v>385</v>
      </c>
      <c r="B306" s="10" t="s">
        <v>216</v>
      </c>
      <c r="C306" s="9" t="s">
        <v>19</v>
      </c>
      <c r="D306" s="9" t="s">
        <v>183</v>
      </c>
      <c r="E306" s="10" t="s">
        <v>217</v>
      </c>
      <c r="F306" s="9" t="s">
        <v>19</v>
      </c>
      <c r="G306" s="9" t="s">
        <v>183</v>
      </c>
      <c r="H306" s="9" t="s">
        <v>186</v>
      </c>
      <c r="I306" s="10" t="s">
        <v>217</v>
      </c>
      <c r="J306" s="9" t="s">
        <v>19</v>
      </c>
      <c r="K306" s="9" t="s">
        <v>183</v>
      </c>
      <c r="L306" s="9" t="s">
        <v>28</v>
      </c>
      <c r="M306" s="73"/>
      <c r="N306" s="73"/>
      <c r="O306" s="73"/>
      <c r="P306" s="73"/>
      <c r="Q306" s="73"/>
      <c r="R306" s="73"/>
      <c r="S306" s="73"/>
      <c r="T306" s="73"/>
      <c r="U306" s="73"/>
    </row>
    <row r="307" spans="1:21" x14ac:dyDescent="0.2">
      <c r="A307" s="87" t="s">
        <v>386</v>
      </c>
      <c r="B307" s="85" t="s">
        <v>214</v>
      </c>
      <c r="C307" s="91" t="s">
        <v>19</v>
      </c>
      <c r="D307" s="89">
        <v>1</v>
      </c>
      <c r="E307" s="10" t="s">
        <v>215</v>
      </c>
      <c r="F307" s="91" t="s">
        <v>19</v>
      </c>
      <c r="G307" s="89">
        <f>D307</f>
        <v>1</v>
      </c>
      <c r="H307" s="9" t="s">
        <v>186</v>
      </c>
      <c r="I307" s="65" t="s">
        <v>215</v>
      </c>
      <c r="J307" s="9" t="s">
        <v>19</v>
      </c>
      <c r="K307" s="12">
        <f>G307</f>
        <v>1</v>
      </c>
      <c r="L307" s="9" t="s">
        <v>28</v>
      </c>
      <c r="M307" s="73"/>
      <c r="N307" s="73"/>
      <c r="O307" s="73"/>
      <c r="P307" s="73"/>
      <c r="Q307" s="73"/>
      <c r="R307" s="73"/>
      <c r="S307" s="73"/>
      <c r="T307" s="73"/>
      <c r="U307" s="73"/>
    </row>
    <row r="308" spans="1:21" x14ac:dyDescent="0.2">
      <c r="A308" s="87" t="s">
        <v>387</v>
      </c>
      <c r="B308" s="84" t="s">
        <v>206</v>
      </c>
      <c r="C308" s="90" t="s">
        <v>19</v>
      </c>
      <c r="D308" s="88" t="s">
        <v>183</v>
      </c>
      <c r="E308" s="10" t="s">
        <v>202</v>
      </c>
      <c r="F308" s="9" t="s">
        <v>19</v>
      </c>
      <c r="G308" s="12">
        <v>1</v>
      </c>
      <c r="H308" s="9" t="s">
        <v>186</v>
      </c>
      <c r="I308" s="10" t="s">
        <v>202</v>
      </c>
      <c r="J308" s="9" t="s">
        <v>19</v>
      </c>
      <c r="K308" s="12">
        <f>G308</f>
        <v>1</v>
      </c>
      <c r="L308" s="9" t="s">
        <v>28</v>
      </c>
      <c r="M308" s="73"/>
      <c r="N308" s="73"/>
      <c r="O308" s="73"/>
      <c r="P308" s="73"/>
      <c r="Q308" s="73"/>
      <c r="R308" s="73"/>
      <c r="S308" s="73"/>
      <c r="T308" s="73"/>
      <c r="U308" s="73"/>
    </row>
    <row r="309" spans="1:21" x14ac:dyDescent="0.2">
      <c r="A309" s="87" t="s">
        <v>388</v>
      </c>
      <c r="B309" s="84" t="s">
        <v>207</v>
      </c>
      <c r="C309" s="90" t="s">
        <v>19</v>
      </c>
      <c r="D309" s="88" t="s">
        <v>183</v>
      </c>
      <c r="E309" s="10" t="s">
        <v>203</v>
      </c>
      <c r="F309" s="9" t="s">
        <v>19</v>
      </c>
      <c r="G309" s="12">
        <v>1</v>
      </c>
      <c r="H309" s="9" t="s">
        <v>186</v>
      </c>
      <c r="I309" s="10" t="s">
        <v>203</v>
      </c>
      <c r="J309" s="9" t="s">
        <v>19</v>
      </c>
      <c r="K309" s="12">
        <f>G309</f>
        <v>1</v>
      </c>
      <c r="L309" s="9" t="s">
        <v>28</v>
      </c>
      <c r="M309" s="73"/>
      <c r="N309" s="73"/>
      <c r="O309" s="73"/>
      <c r="P309" s="73"/>
      <c r="Q309" s="73"/>
      <c r="R309" s="73"/>
      <c r="S309" s="73"/>
      <c r="T309" s="73"/>
      <c r="U309" s="73"/>
    </row>
    <row r="310" spans="1:21" x14ac:dyDescent="0.2">
      <c r="A310" s="87" t="s">
        <v>389</v>
      </c>
      <c r="B310" s="10" t="s">
        <v>208</v>
      </c>
      <c r="C310" s="90" t="s">
        <v>19</v>
      </c>
      <c r="D310" s="88" t="s">
        <v>183</v>
      </c>
      <c r="E310" s="84" t="s">
        <v>204</v>
      </c>
      <c r="F310" s="90" t="s">
        <v>19</v>
      </c>
      <c r="G310" s="88">
        <v>1</v>
      </c>
      <c r="H310" s="9" t="s">
        <v>186</v>
      </c>
      <c r="I310" s="10" t="s">
        <v>204</v>
      </c>
      <c r="J310" s="9" t="s">
        <v>19</v>
      </c>
      <c r="K310" s="12">
        <f>G310</f>
        <v>1</v>
      </c>
      <c r="L310" s="9" t="s">
        <v>28</v>
      </c>
      <c r="M310" s="73"/>
      <c r="N310" s="73"/>
      <c r="O310" s="73"/>
      <c r="P310" s="73"/>
      <c r="Q310" s="73"/>
      <c r="R310" s="73"/>
      <c r="S310" s="73"/>
      <c r="T310" s="73"/>
      <c r="U310" s="73"/>
    </row>
    <row r="311" spans="1:21" x14ac:dyDescent="0.2">
      <c r="A311" s="87" t="s">
        <v>390</v>
      </c>
      <c r="B311" s="10" t="s">
        <v>216</v>
      </c>
      <c r="C311" s="9" t="s">
        <v>19</v>
      </c>
      <c r="D311" s="9" t="s">
        <v>183</v>
      </c>
      <c r="E311" s="10" t="s">
        <v>217</v>
      </c>
      <c r="F311" s="9" t="s">
        <v>19</v>
      </c>
      <c r="G311" s="9" t="s">
        <v>183</v>
      </c>
      <c r="H311" s="9" t="s">
        <v>186</v>
      </c>
      <c r="I311" s="10" t="s">
        <v>217</v>
      </c>
      <c r="J311" s="9" t="s">
        <v>19</v>
      </c>
      <c r="K311" s="9" t="s">
        <v>183</v>
      </c>
      <c r="L311" s="9" t="s">
        <v>28</v>
      </c>
      <c r="M311" s="73"/>
      <c r="N311" s="73"/>
      <c r="O311" s="73"/>
      <c r="P311" s="73"/>
      <c r="Q311" s="73"/>
      <c r="R311" s="73"/>
      <c r="S311" s="73"/>
      <c r="T311" s="73"/>
      <c r="U311" s="73"/>
    </row>
    <row r="312" spans="1:21" x14ac:dyDescent="0.2">
      <c r="A312" s="76" t="s">
        <v>391</v>
      </c>
      <c r="B312" s="84" t="s">
        <v>187</v>
      </c>
      <c r="C312" s="90" t="s">
        <v>19</v>
      </c>
      <c r="D312" s="90" t="s">
        <v>183</v>
      </c>
      <c r="E312" s="10" t="s">
        <v>188</v>
      </c>
      <c r="F312" s="9" t="s">
        <v>19</v>
      </c>
      <c r="G312" s="9" t="s">
        <v>183</v>
      </c>
      <c r="H312" s="9" t="s">
        <v>186</v>
      </c>
      <c r="I312" s="10" t="s">
        <v>189</v>
      </c>
      <c r="J312" s="9" t="s">
        <v>19</v>
      </c>
      <c r="K312" s="9" t="s">
        <v>183</v>
      </c>
      <c r="L312" s="44" t="s">
        <v>28</v>
      </c>
      <c r="M312" s="73"/>
      <c r="N312" s="73"/>
      <c r="O312" s="73"/>
      <c r="P312" s="73"/>
      <c r="Q312" s="73"/>
      <c r="R312" s="73"/>
      <c r="S312" s="73"/>
      <c r="T312" s="73"/>
      <c r="U312" s="73"/>
    </row>
    <row r="313" spans="1:21" x14ac:dyDescent="0.2">
      <c r="A313" s="136" t="s">
        <v>392</v>
      </c>
      <c r="B313" s="10" t="s">
        <v>199</v>
      </c>
      <c r="C313" s="9" t="s">
        <v>19</v>
      </c>
      <c r="D313" s="9" t="s">
        <v>183</v>
      </c>
      <c r="E313" s="10"/>
      <c r="F313" s="9"/>
      <c r="G313" s="9"/>
      <c r="H313" s="9"/>
      <c r="I313" s="10" t="s">
        <v>200</v>
      </c>
      <c r="J313" s="9" t="s">
        <v>19</v>
      </c>
      <c r="K313" s="9" t="s">
        <v>183</v>
      </c>
      <c r="L313" s="9" t="s">
        <v>28</v>
      </c>
      <c r="M313" s="73"/>
      <c r="N313" s="73"/>
      <c r="O313" s="73"/>
      <c r="P313" s="73"/>
      <c r="Q313" s="73"/>
      <c r="R313" s="73"/>
      <c r="S313" s="73"/>
      <c r="T313" s="73"/>
      <c r="U313" s="73"/>
    </row>
    <row r="314" spans="1:21" x14ac:dyDescent="0.2">
      <c r="A314" s="136" t="s">
        <v>393</v>
      </c>
      <c r="B314" s="134" t="s">
        <v>207</v>
      </c>
      <c r="C314" s="133" t="s">
        <v>19</v>
      </c>
      <c r="D314" s="133" t="s">
        <v>198</v>
      </c>
      <c r="E314" s="134" t="s">
        <v>203</v>
      </c>
      <c r="F314" s="133" t="s">
        <v>19</v>
      </c>
      <c r="G314" s="135">
        <v>2</v>
      </c>
      <c r="H314" s="133" t="s">
        <v>186</v>
      </c>
      <c r="I314" s="134" t="s">
        <v>203</v>
      </c>
      <c r="J314" s="133" t="s">
        <v>19</v>
      </c>
      <c r="K314" s="135">
        <f>G314</f>
        <v>2</v>
      </c>
      <c r="L314" s="133" t="s">
        <v>28</v>
      </c>
      <c r="M314" s="73"/>
      <c r="N314" s="73"/>
      <c r="O314" s="73"/>
      <c r="P314" s="73"/>
      <c r="Q314" s="73"/>
      <c r="R314" s="73"/>
      <c r="S314" s="73"/>
      <c r="T314" s="73"/>
      <c r="U314" s="73"/>
    </row>
    <row r="315" spans="1:21" x14ac:dyDescent="0.2">
      <c r="A315" s="136" t="s">
        <v>394</v>
      </c>
      <c r="B315" s="84" t="s">
        <v>208</v>
      </c>
      <c r="C315" s="90" t="s">
        <v>19</v>
      </c>
      <c r="D315" s="90" t="s">
        <v>198</v>
      </c>
      <c r="E315" s="84" t="s">
        <v>204</v>
      </c>
      <c r="F315" s="90" t="s">
        <v>19</v>
      </c>
      <c r="G315" s="88">
        <v>2</v>
      </c>
      <c r="H315" s="9" t="s">
        <v>186</v>
      </c>
      <c r="I315" s="10" t="s">
        <v>204</v>
      </c>
      <c r="J315" s="9" t="s">
        <v>19</v>
      </c>
      <c r="K315" s="12">
        <v>2</v>
      </c>
      <c r="L315" s="9" t="s">
        <v>28</v>
      </c>
      <c r="M315" s="73"/>
      <c r="N315" s="73"/>
      <c r="O315" s="73"/>
      <c r="P315" s="73"/>
      <c r="Q315" s="73"/>
      <c r="R315" s="73"/>
      <c r="S315" s="73"/>
      <c r="T315" s="73"/>
      <c r="U315" s="73"/>
    </row>
    <row r="316" spans="1:21" ht="25.5" x14ac:dyDescent="0.2">
      <c r="A316" s="136" t="s">
        <v>395</v>
      </c>
      <c r="B316" s="10" t="s">
        <v>209</v>
      </c>
      <c r="C316" s="9" t="s">
        <v>19</v>
      </c>
      <c r="D316" s="12">
        <v>1</v>
      </c>
      <c r="E316" s="10" t="s">
        <v>210</v>
      </c>
      <c r="F316" s="9" t="s">
        <v>19</v>
      </c>
      <c r="G316" s="12">
        <v>1</v>
      </c>
      <c r="H316" s="9" t="s">
        <v>186</v>
      </c>
      <c r="I316" s="99"/>
      <c r="J316" s="11"/>
      <c r="K316" s="12"/>
      <c r="L316" s="133" t="s">
        <v>28</v>
      </c>
      <c r="M316" s="73"/>
      <c r="N316" s="73"/>
      <c r="O316" s="73"/>
      <c r="P316" s="73"/>
      <c r="Q316" s="73"/>
      <c r="R316" s="73"/>
      <c r="S316" s="73"/>
      <c r="T316" s="73"/>
      <c r="U316" s="73"/>
    </row>
    <row r="317" spans="1:21" x14ac:dyDescent="0.2">
      <c r="A317" s="136" t="s">
        <v>396</v>
      </c>
      <c r="B317" s="85" t="s">
        <v>213</v>
      </c>
      <c r="C317" s="91" t="s">
        <v>19</v>
      </c>
      <c r="D317" s="89">
        <v>2</v>
      </c>
      <c r="E317" s="10" t="s">
        <v>211</v>
      </c>
      <c r="F317" s="91" t="s">
        <v>19</v>
      </c>
      <c r="G317" s="89">
        <v>2</v>
      </c>
      <c r="H317" s="9" t="s">
        <v>186</v>
      </c>
      <c r="I317" s="65" t="s">
        <v>211</v>
      </c>
      <c r="J317" s="9" t="s">
        <v>19</v>
      </c>
      <c r="K317" s="12">
        <v>2</v>
      </c>
      <c r="L317" s="9" t="s">
        <v>28</v>
      </c>
      <c r="M317" s="73"/>
      <c r="N317" s="73"/>
      <c r="O317" s="73"/>
      <c r="P317" s="73"/>
      <c r="Q317" s="73"/>
      <c r="R317" s="73"/>
      <c r="S317" s="73"/>
      <c r="T317" s="73"/>
      <c r="U317" s="73"/>
    </row>
    <row r="318" spans="1:21" x14ac:dyDescent="0.2">
      <c r="A318" s="136" t="s">
        <v>397</v>
      </c>
      <c r="B318" s="10" t="s">
        <v>218</v>
      </c>
      <c r="C318" s="9" t="s">
        <v>19</v>
      </c>
      <c r="D318" s="12">
        <v>1</v>
      </c>
      <c r="E318" s="65"/>
      <c r="F318" s="9"/>
      <c r="G318" s="12"/>
      <c r="H318" s="101"/>
      <c r="I318" s="65" t="s">
        <v>219</v>
      </c>
      <c r="J318" s="9" t="s">
        <v>19</v>
      </c>
      <c r="K318" s="12">
        <v>1</v>
      </c>
      <c r="L318" s="9" t="s">
        <v>28</v>
      </c>
    </row>
    <row r="319" spans="1:21" x14ac:dyDescent="0.2">
      <c r="A319" s="136" t="s">
        <v>398</v>
      </c>
      <c r="B319" s="85" t="s">
        <v>214</v>
      </c>
      <c r="C319" s="91" t="s">
        <v>19</v>
      </c>
      <c r="D319" s="89">
        <v>2</v>
      </c>
      <c r="E319" s="10" t="s">
        <v>215</v>
      </c>
      <c r="F319" s="91" t="s">
        <v>19</v>
      </c>
      <c r="G319" s="89">
        <f>D319</f>
        <v>2</v>
      </c>
      <c r="H319" s="9" t="s">
        <v>186</v>
      </c>
      <c r="I319" s="65" t="s">
        <v>215</v>
      </c>
      <c r="J319" s="9" t="s">
        <v>19</v>
      </c>
      <c r="K319" s="12">
        <f>G319</f>
        <v>2</v>
      </c>
      <c r="L319" s="9" t="s">
        <v>28</v>
      </c>
    </row>
    <row r="320" spans="1:21" x14ac:dyDescent="0.2">
      <c r="A320" s="136" t="s">
        <v>399</v>
      </c>
      <c r="B320" s="84" t="s">
        <v>206</v>
      </c>
      <c r="C320" s="90" t="s">
        <v>19</v>
      </c>
      <c r="D320" s="88" t="s">
        <v>183</v>
      </c>
      <c r="E320" s="10" t="s">
        <v>202</v>
      </c>
      <c r="F320" s="9" t="s">
        <v>19</v>
      </c>
      <c r="G320" s="12">
        <v>1</v>
      </c>
      <c r="H320" s="9" t="s">
        <v>186</v>
      </c>
      <c r="I320" s="10" t="s">
        <v>202</v>
      </c>
      <c r="J320" s="9" t="s">
        <v>19</v>
      </c>
      <c r="K320" s="12">
        <f>G320</f>
        <v>1</v>
      </c>
      <c r="L320" s="9" t="s">
        <v>28</v>
      </c>
    </row>
    <row r="321" spans="1:12" x14ac:dyDescent="0.2">
      <c r="A321" s="136" t="s">
        <v>400</v>
      </c>
      <c r="B321" s="84" t="s">
        <v>207</v>
      </c>
      <c r="C321" s="90" t="s">
        <v>19</v>
      </c>
      <c r="D321" s="88" t="s">
        <v>183</v>
      </c>
      <c r="E321" s="10" t="s">
        <v>203</v>
      </c>
      <c r="F321" s="9" t="s">
        <v>19</v>
      </c>
      <c r="G321" s="12">
        <v>1</v>
      </c>
      <c r="H321" s="9" t="s">
        <v>186</v>
      </c>
      <c r="I321" s="10" t="s">
        <v>203</v>
      </c>
      <c r="J321" s="9" t="s">
        <v>19</v>
      </c>
      <c r="K321" s="12">
        <f>G321</f>
        <v>1</v>
      </c>
      <c r="L321" s="9" t="s">
        <v>28</v>
      </c>
    </row>
    <row r="322" spans="1:12" x14ac:dyDescent="0.2">
      <c r="A322" s="136" t="s">
        <v>401</v>
      </c>
      <c r="B322" s="84" t="s">
        <v>208</v>
      </c>
      <c r="C322" s="90" t="s">
        <v>19</v>
      </c>
      <c r="D322" s="88" t="s">
        <v>183</v>
      </c>
      <c r="E322" s="84" t="s">
        <v>204</v>
      </c>
      <c r="F322" s="90" t="s">
        <v>19</v>
      </c>
      <c r="G322" s="88">
        <v>1</v>
      </c>
      <c r="H322" s="9" t="s">
        <v>186</v>
      </c>
      <c r="I322" s="10" t="s">
        <v>204</v>
      </c>
      <c r="J322" s="9" t="s">
        <v>19</v>
      </c>
      <c r="K322" s="12">
        <f>G322</f>
        <v>1</v>
      </c>
      <c r="L322" s="9" t="s">
        <v>28</v>
      </c>
    </row>
    <row r="323" spans="1:12" x14ac:dyDescent="0.2">
      <c r="A323" s="136" t="s">
        <v>402</v>
      </c>
      <c r="B323" s="10" t="s">
        <v>216</v>
      </c>
      <c r="C323" s="9" t="s">
        <v>19</v>
      </c>
      <c r="D323" s="12" t="s">
        <v>183</v>
      </c>
      <c r="E323" s="10" t="s">
        <v>217</v>
      </c>
      <c r="F323" s="9" t="s">
        <v>19</v>
      </c>
      <c r="G323" s="12" t="s">
        <v>183</v>
      </c>
      <c r="H323" s="9" t="s">
        <v>186</v>
      </c>
      <c r="I323" s="10" t="s">
        <v>217</v>
      </c>
      <c r="J323" s="9" t="s">
        <v>19</v>
      </c>
      <c r="K323" s="9" t="s">
        <v>183</v>
      </c>
      <c r="L323" s="9" t="s">
        <v>28</v>
      </c>
    </row>
    <row r="324" spans="1:12" x14ac:dyDescent="0.2">
      <c r="A324" s="136" t="s">
        <v>403</v>
      </c>
      <c r="B324" s="84" t="s">
        <v>187</v>
      </c>
      <c r="C324" s="90" t="s">
        <v>19</v>
      </c>
      <c r="D324" s="90" t="s">
        <v>183</v>
      </c>
      <c r="E324" s="10" t="s">
        <v>188</v>
      </c>
      <c r="F324" s="9" t="s">
        <v>19</v>
      </c>
      <c r="G324" s="9" t="s">
        <v>183</v>
      </c>
      <c r="H324" s="9" t="s">
        <v>186</v>
      </c>
      <c r="I324" s="10" t="s">
        <v>189</v>
      </c>
      <c r="J324" s="9" t="s">
        <v>19</v>
      </c>
      <c r="K324" s="9" t="s">
        <v>183</v>
      </c>
      <c r="L324" s="44" t="s">
        <v>28</v>
      </c>
    </row>
    <row r="325" spans="1:12" x14ac:dyDescent="0.2">
      <c r="A325" s="136" t="s">
        <v>404</v>
      </c>
      <c r="B325" s="10" t="s">
        <v>199</v>
      </c>
      <c r="C325" s="9" t="s">
        <v>19</v>
      </c>
      <c r="D325" s="9" t="s">
        <v>183</v>
      </c>
      <c r="E325" s="10"/>
      <c r="F325" s="9"/>
      <c r="G325" s="9"/>
      <c r="H325" s="9"/>
      <c r="I325" s="10" t="s">
        <v>200</v>
      </c>
      <c r="J325" s="9" t="s">
        <v>19</v>
      </c>
      <c r="K325" s="9" t="s">
        <v>183</v>
      </c>
      <c r="L325" s="9" t="s">
        <v>28</v>
      </c>
    </row>
    <row r="326" spans="1:12" x14ac:dyDescent="0.2">
      <c r="A326" s="136" t="s">
        <v>405</v>
      </c>
      <c r="B326" s="84" t="s">
        <v>207</v>
      </c>
      <c r="C326" s="90" t="s">
        <v>19</v>
      </c>
      <c r="D326" s="90" t="s">
        <v>198</v>
      </c>
      <c r="E326" s="10" t="s">
        <v>203</v>
      </c>
      <c r="F326" s="9" t="s">
        <v>19</v>
      </c>
      <c r="G326" s="12">
        <v>2</v>
      </c>
      <c r="H326" s="9" t="s">
        <v>186</v>
      </c>
      <c r="I326" s="10" t="s">
        <v>203</v>
      </c>
      <c r="J326" s="9" t="s">
        <v>19</v>
      </c>
      <c r="K326" s="12">
        <v>2</v>
      </c>
      <c r="L326" s="9" t="s">
        <v>28</v>
      </c>
    </row>
    <row r="327" spans="1:12" x14ac:dyDescent="0.2">
      <c r="A327" s="136" t="s">
        <v>406</v>
      </c>
      <c r="B327" s="84" t="s">
        <v>208</v>
      </c>
      <c r="C327" s="90" t="s">
        <v>19</v>
      </c>
      <c r="D327" s="90" t="s">
        <v>198</v>
      </c>
      <c r="E327" s="84" t="s">
        <v>204</v>
      </c>
      <c r="F327" s="90" t="s">
        <v>19</v>
      </c>
      <c r="G327" s="88">
        <v>2</v>
      </c>
      <c r="H327" s="9" t="s">
        <v>186</v>
      </c>
      <c r="I327" s="10" t="s">
        <v>204</v>
      </c>
      <c r="J327" s="9" t="s">
        <v>19</v>
      </c>
      <c r="K327" s="12">
        <v>2</v>
      </c>
      <c r="L327" s="9" t="s">
        <v>28</v>
      </c>
    </row>
    <row r="328" spans="1:12" ht="25.5" x14ac:dyDescent="0.2">
      <c r="A328" s="136" t="s">
        <v>407</v>
      </c>
      <c r="B328" s="10" t="s">
        <v>209</v>
      </c>
      <c r="C328" s="9" t="s">
        <v>19</v>
      </c>
      <c r="D328" s="12">
        <v>1</v>
      </c>
      <c r="E328" s="10" t="s">
        <v>210</v>
      </c>
      <c r="F328" s="9" t="s">
        <v>19</v>
      </c>
      <c r="G328" s="12">
        <v>1</v>
      </c>
      <c r="H328" s="9" t="s">
        <v>186</v>
      </c>
      <c r="I328" s="99"/>
      <c r="J328" s="11"/>
      <c r="K328" s="12"/>
      <c r="L328" s="133" t="s">
        <v>28</v>
      </c>
    </row>
    <row r="329" spans="1:12" x14ac:dyDescent="0.2">
      <c r="A329" s="136" t="s">
        <v>408</v>
      </c>
      <c r="B329" s="85" t="s">
        <v>213</v>
      </c>
      <c r="C329" s="91" t="s">
        <v>19</v>
      </c>
      <c r="D329" s="89">
        <v>2</v>
      </c>
      <c r="E329" s="10" t="s">
        <v>211</v>
      </c>
      <c r="F329" s="91" t="s">
        <v>19</v>
      </c>
      <c r="G329" s="89">
        <v>2</v>
      </c>
      <c r="H329" s="9" t="s">
        <v>186</v>
      </c>
      <c r="I329" s="65" t="s">
        <v>211</v>
      </c>
      <c r="J329" s="9" t="s">
        <v>19</v>
      </c>
      <c r="K329" s="12">
        <v>2</v>
      </c>
      <c r="L329" s="9" t="s">
        <v>28</v>
      </c>
    </row>
    <row r="330" spans="1:12" x14ac:dyDescent="0.2">
      <c r="A330" s="136" t="s">
        <v>409</v>
      </c>
      <c r="B330" s="10" t="s">
        <v>218</v>
      </c>
      <c r="C330" s="9" t="s">
        <v>19</v>
      </c>
      <c r="D330" s="12">
        <v>1</v>
      </c>
      <c r="E330" s="65"/>
      <c r="F330" s="9"/>
      <c r="G330" s="12"/>
      <c r="H330" s="101"/>
      <c r="I330" s="65" t="s">
        <v>219</v>
      </c>
      <c r="J330" s="9" t="s">
        <v>19</v>
      </c>
      <c r="K330" s="12">
        <v>1</v>
      </c>
      <c r="L330" s="9" t="s">
        <v>28</v>
      </c>
    </row>
    <row r="331" spans="1:12" x14ac:dyDescent="0.2">
      <c r="A331" s="136" t="s">
        <v>410</v>
      </c>
      <c r="B331" s="85" t="s">
        <v>214</v>
      </c>
      <c r="C331" s="91" t="s">
        <v>19</v>
      </c>
      <c r="D331" s="89">
        <v>2</v>
      </c>
      <c r="E331" s="10" t="s">
        <v>215</v>
      </c>
      <c r="F331" s="91" t="s">
        <v>19</v>
      </c>
      <c r="G331" s="89">
        <f>D331</f>
        <v>2</v>
      </c>
      <c r="H331" s="9" t="s">
        <v>186</v>
      </c>
      <c r="I331" s="65" t="s">
        <v>215</v>
      </c>
      <c r="J331" s="9" t="s">
        <v>19</v>
      </c>
      <c r="K331" s="12">
        <f>G331</f>
        <v>2</v>
      </c>
      <c r="L331" s="9" t="s">
        <v>28</v>
      </c>
    </row>
    <row r="332" spans="1:12" x14ac:dyDescent="0.2">
      <c r="A332" s="136" t="s">
        <v>411</v>
      </c>
      <c r="B332" s="84" t="s">
        <v>206</v>
      </c>
      <c r="C332" s="90" t="s">
        <v>19</v>
      </c>
      <c r="D332" s="88" t="s">
        <v>183</v>
      </c>
      <c r="E332" s="10" t="s">
        <v>202</v>
      </c>
      <c r="F332" s="9" t="s">
        <v>19</v>
      </c>
      <c r="G332" s="12">
        <v>1</v>
      </c>
      <c r="H332" s="9" t="s">
        <v>186</v>
      </c>
      <c r="I332" s="10" t="s">
        <v>202</v>
      </c>
      <c r="J332" s="9" t="s">
        <v>19</v>
      </c>
      <c r="K332" s="12">
        <f>G332</f>
        <v>1</v>
      </c>
      <c r="L332" s="9" t="s">
        <v>28</v>
      </c>
    </row>
    <row r="333" spans="1:12" x14ac:dyDescent="0.2">
      <c r="A333" s="136" t="s">
        <v>412</v>
      </c>
      <c r="B333" s="84" t="s">
        <v>207</v>
      </c>
      <c r="C333" s="90" t="s">
        <v>19</v>
      </c>
      <c r="D333" s="88" t="s">
        <v>183</v>
      </c>
      <c r="E333" s="10" t="s">
        <v>203</v>
      </c>
      <c r="F333" s="9" t="s">
        <v>19</v>
      </c>
      <c r="G333" s="12">
        <v>1</v>
      </c>
      <c r="H333" s="9" t="s">
        <v>186</v>
      </c>
      <c r="I333" s="10" t="s">
        <v>203</v>
      </c>
      <c r="J333" s="9" t="s">
        <v>19</v>
      </c>
      <c r="K333" s="12">
        <f>G333</f>
        <v>1</v>
      </c>
      <c r="L333" s="9" t="s">
        <v>28</v>
      </c>
    </row>
    <row r="334" spans="1:12" x14ac:dyDescent="0.2">
      <c r="A334" s="136" t="s">
        <v>413</v>
      </c>
      <c r="B334" s="84" t="s">
        <v>208</v>
      </c>
      <c r="C334" s="90" t="s">
        <v>19</v>
      </c>
      <c r="D334" s="88" t="s">
        <v>183</v>
      </c>
      <c r="E334" s="84" t="s">
        <v>204</v>
      </c>
      <c r="F334" s="90" t="s">
        <v>19</v>
      </c>
      <c r="G334" s="88">
        <v>1</v>
      </c>
      <c r="H334" s="9" t="s">
        <v>186</v>
      </c>
      <c r="I334" s="10" t="s">
        <v>204</v>
      </c>
      <c r="J334" s="9" t="s">
        <v>19</v>
      </c>
      <c r="K334" s="12">
        <f>G334</f>
        <v>1</v>
      </c>
      <c r="L334" s="9" t="s">
        <v>28</v>
      </c>
    </row>
    <row r="335" spans="1:12" x14ac:dyDescent="0.2">
      <c r="A335" s="136" t="s">
        <v>414</v>
      </c>
      <c r="B335" s="10" t="s">
        <v>216</v>
      </c>
      <c r="C335" s="9" t="s">
        <v>19</v>
      </c>
      <c r="D335" s="12" t="s">
        <v>183</v>
      </c>
      <c r="E335" s="10" t="s">
        <v>217</v>
      </c>
      <c r="F335" s="9" t="s">
        <v>19</v>
      </c>
      <c r="G335" s="12" t="s">
        <v>183</v>
      </c>
      <c r="H335" s="9" t="s">
        <v>186</v>
      </c>
      <c r="I335" s="10" t="s">
        <v>217</v>
      </c>
      <c r="J335" s="9" t="s">
        <v>19</v>
      </c>
      <c r="K335" s="9" t="s">
        <v>183</v>
      </c>
      <c r="L335" s="9" t="s">
        <v>28</v>
      </c>
    </row>
    <row r="336" spans="1:12" x14ac:dyDescent="0.2">
      <c r="A336" s="161" t="s">
        <v>415</v>
      </c>
      <c r="B336" s="84" t="s">
        <v>187</v>
      </c>
      <c r="C336" s="90" t="s">
        <v>19</v>
      </c>
      <c r="D336" s="90" t="s">
        <v>198</v>
      </c>
      <c r="E336" s="10" t="s">
        <v>188</v>
      </c>
      <c r="F336" s="9" t="s">
        <v>19</v>
      </c>
      <c r="G336" s="9" t="s">
        <v>198</v>
      </c>
      <c r="H336" s="9" t="s">
        <v>186</v>
      </c>
      <c r="I336" s="10" t="s">
        <v>189</v>
      </c>
      <c r="J336" s="9" t="s">
        <v>19</v>
      </c>
      <c r="K336" s="9" t="s">
        <v>198</v>
      </c>
      <c r="L336" s="44" t="s">
        <v>28</v>
      </c>
    </row>
    <row r="337" spans="1:12" x14ac:dyDescent="0.2">
      <c r="A337" s="161" t="s">
        <v>416</v>
      </c>
      <c r="B337" s="10" t="s">
        <v>199</v>
      </c>
      <c r="C337" s="9" t="s">
        <v>19</v>
      </c>
      <c r="D337" s="9" t="s">
        <v>198</v>
      </c>
      <c r="E337" s="10"/>
      <c r="F337" s="9"/>
      <c r="G337" s="9"/>
      <c r="H337" s="9"/>
      <c r="I337" s="10" t="s">
        <v>200</v>
      </c>
      <c r="J337" s="9" t="s">
        <v>19</v>
      </c>
      <c r="K337" s="9" t="s">
        <v>198</v>
      </c>
      <c r="L337" s="9" t="s">
        <v>28</v>
      </c>
    </row>
    <row r="338" spans="1:12" x14ac:dyDescent="0.2">
      <c r="A338" s="172" t="s">
        <v>417</v>
      </c>
      <c r="B338" s="184" t="s">
        <v>207</v>
      </c>
      <c r="C338" s="182" t="s">
        <v>19</v>
      </c>
      <c r="D338" s="182" t="s">
        <v>9</v>
      </c>
      <c r="E338" s="10" t="s">
        <v>203</v>
      </c>
      <c r="F338" s="9" t="s">
        <v>19</v>
      </c>
      <c r="G338" s="12">
        <v>2</v>
      </c>
      <c r="H338" s="9" t="s">
        <v>186</v>
      </c>
      <c r="I338" s="10" t="s">
        <v>203</v>
      </c>
      <c r="J338" s="9" t="s">
        <v>19</v>
      </c>
      <c r="K338" s="12">
        <v>2</v>
      </c>
      <c r="L338" s="9" t="s">
        <v>28</v>
      </c>
    </row>
    <row r="339" spans="1:12" x14ac:dyDescent="0.2">
      <c r="A339" s="173"/>
      <c r="B339" s="185"/>
      <c r="C339" s="183"/>
      <c r="D339" s="183"/>
      <c r="E339" s="10" t="s">
        <v>203</v>
      </c>
      <c r="F339" s="9" t="s">
        <v>19</v>
      </c>
      <c r="G339" s="12">
        <v>1</v>
      </c>
      <c r="H339" s="9" t="s">
        <v>39</v>
      </c>
      <c r="I339" s="10" t="s">
        <v>203</v>
      </c>
      <c r="J339" s="9" t="s">
        <v>19</v>
      </c>
      <c r="K339" s="12">
        <f>G339</f>
        <v>1</v>
      </c>
      <c r="L339" s="9" t="s">
        <v>39</v>
      </c>
    </row>
    <row r="340" spans="1:12" x14ac:dyDescent="0.2">
      <c r="A340" s="172" t="s">
        <v>418</v>
      </c>
      <c r="B340" s="184" t="s">
        <v>208</v>
      </c>
      <c r="C340" s="182" t="s">
        <v>19</v>
      </c>
      <c r="D340" s="182" t="s">
        <v>9</v>
      </c>
      <c r="E340" s="10" t="s">
        <v>204</v>
      </c>
      <c r="F340" s="9" t="s">
        <v>19</v>
      </c>
      <c r="G340" s="12">
        <v>2</v>
      </c>
      <c r="H340" s="9" t="s">
        <v>186</v>
      </c>
      <c r="I340" s="10" t="s">
        <v>204</v>
      </c>
      <c r="J340" s="9" t="s">
        <v>19</v>
      </c>
      <c r="K340" s="12">
        <v>2</v>
      </c>
      <c r="L340" s="9" t="s">
        <v>28</v>
      </c>
    </row>
    <row r="341" spans="1:12" x14ac:dyDescent="0.2">
      <c r="A341" s="173"/>
      <c r="B341" s="185"/>
      <c r="C341" s="183"/>
      <c r="D341" s="183"/>
      <c r="E341" s="10" t="s">
        <v>204</v>
      </c>
      <c r="F341" s="9" t="s">
        <v>19</v>
      </c>
      <c r="G341" s="12">
        <v>1</v>
      </c>
      <c r="H341" s="9" t="s">
        <v>39</v>
      </c>
      <c r="I341" s="10" t="s">
        <v>204</v>
      </c>
      <c r="J341" s="9" t="s">
        <v>19</v>
      </c>
      <c r="K341" s="12">
        <f>G341</f>
        <v>1</v>
      </c>
      <c r="L341" s="9" t="s">
        <v>39</v>
      </c>
    </row>
    <row r="342" spans="1:12" ht="25.5" x14ac:dyDescent="0.2">
      <c r="A342" s="161" t="s">
        <v>419</v>
      </c>
      <c r="B342" s="85" t="s">
        <v>209</v>
      </c>
      <c r="C342" s="91" t="s">
        <v>19</v>
      </c>
      <c r="D342" s="89">
        <v>2</v>
      </c>
      <c r="E342" s="10" t="s">
        <v>210</v>
      </c>
      <c r="F342" s="91" t="s">
        <v>19</v>
      </c>
      <c r="G342" s="89">
        <v>2</v>
      </c>
      <c r="H342" s="9" t="s">
        <v>186</v>
      </c>
      <c r="I342" s="99"/>
      <c r="J342" s="11"/>
      <c r="K342" s="12"/>
      <c r="L342" s="133" t="s">
        <v>28</v>
      </c>
    </row>
    <row r="343" spans="1:12" x14ac:dyDescent="0.2">
      <c r="A343" s="87" t="s">
        <v>420</v>
      </c>
      <c r="B343" s="85" t="s">
        <v>213</v>
      </c>
      <c r="C343" s="91" t="s">
        <v>19</v>
      </c>
      <c r="D343" s="89">
        <v>2</v>
      </c>
      <c r="E343" s="10" t="s">
        <v>211</v>
      </c>
      <c r="F343" s="91" t="s">
        <v>19</v>
      </c>
      <c r="G343" s="89">
        <v>2</v>
      </c>
      <c r="H343" s="9" t="s">
        <v>186</v>
      </c>
      <c r="I343" s="65" t="s">
        <v>211</v>
      </c>
      <c r="J343" s="9" t="s">
        <v>19</v>
      </c>
      <c r="K343" s="12">
        <v>2</v>
      </c>
      <c r="L343" s="9" t="s">
        <v>28</v>
      </c>
    </row>
    <row r="344" spans="1:12" x14ac:dyDescent="0.2">
      <c r="A344" s="87" t="s">
        <v>421</v>
      </c>
      <c r="B344" s="10" t="s">
        <v>212</v>
      </c>
      <c r="C344" s="9" t="s">
        <v>19</v>
      </c>
      <c r="D344" s="12">
        <v>1</v>
      </c>
      <c r="E344" s="65"/>
      <c r="F344" s="9"/>
      <c r="G344" s="12"/>
      <c r="H344" s="101"/>
      <c r="I344" s="65" t="s">
        <v>211</v>
      </c>
      <c r="J344" s="9" t="s">
        <v>19</v>
      </c>
      <c r="K344" s="12">
        <v>1</v>
      </c>
      <c r="L344" s="9" t="s">
        <v>28</v>
      </c>
    </row>
    <row r="345" spans="1:12" x14ac:dyDescent="0.2">
      <c r="A345" s="87" t="s">
        <v>422</v>
      </c>
      <c r="B345" s="10" t="s">
        <v>218</v>
      </c>
      <c r="C345" s="9" t="s">
        <v>19</v>
      </c>
      <c r="D345" s="12">
        <v>1</v>
      </c>
      <c r="E345" s="65"/>
      <c r="F345" s="9"/>
      <c r="G345" s="12"/>
      <c r="H345" s="101"/>
      <c r="I345" s="65" t="s">
        <v>219</v>
      </c>
      <c r="J345" s="9" t="s">
        <v>19</v>
      </c>
      <c r="K345" s="12">
        <v>1</v>
      </c>
      <c r="L345" s="9" t="s">
        <v>28</v>
      </c>
    </row>
    <row r="346" spans="1:12" x14ac:dyDescent="0.2">
      <c r="A346" s="87" t="s">
        <v>423</v>
      </c>
      <c r="B346" s="85" t="s">
        <v>214</v>
      </c>
      <c r="C346" s="91" t="s">
        <v>19</v>
      </c>
      <c r="D346" s="89">
        <v>2</v>
      </c>
      <c r="E346" s="10" t="s">
        <v>215</v>
      </c>
      <c r="F346" s="91" t="s">
        <v>19</v>
      </c>
      <c r="G346" s="89">
        <f>D346</f>
        <v>2</v>
      </c>
      <c r="H346" s="9" t="s">
        <v>186</v>
      </c>
      <c r="I346" s="65" t="s">
        <v>215</v>
      </c>
      <c r="J346" s="9" t="s">
        <v>19</v>
      </c>
      <c r="K346" s="12">
        <f>G346</f>
        <v>2</v>
      </c>
      <c r="L346" s="9" t="s">
        <v>28</v>
      </c>
    </row>
    <row r="347" spans="1:12" x14ac:dyDescent="0.2">
      <c r="A347" s="87" t="s">
        <v>424</v>
      </c>
      <c r="B347" s="84" t="s">
        <v>206</v>
      </c>
      <c r="C347" s="90" t="s">
        <v>19</v>
      </c>
      <c r="D347" s="88" t="s">
        <v>183</v>
      </c>
      <c r="E347" s="10" t="s">
        <v>202</v>
      </c>
      <c r="F347" s="9" t="s">
        <v>19</v>
      </c>
      <c r="G347" s="12">
        <v>1</v>
      </c>
      <c r="H347" s="9" t="s">
        <v>186</v>
      </c>
      <c r="I347" s="10" t="s">
        <v>202</v>
      </c>
      <c r="J347" s="9" t="s">
        <v>19</v>
      </c>
      <c r="K347" s="12">
        <f>G347</f>
        <v>1</v>
      </c>
      <c r="L347" s="9" t="s">
        <v>28</v>
      </c>
    </row>
    <row r="348" spans="1:12" x14ac:dyDescent="0.2">
      <c r="A348" s="87" t="s">
        <v>425</v>
      </c>
      <c r="B348" s="84" t="s">
        <v>207</v>
      </c>
      <c r="C348" s="90" t="s">
        <v>19</v>
      </c>
      <c r="D348" s="88" t="s">
        <v>183</v>
      </c>
      <c r="E348" s="10" t="s">
        <v>203</v>
      </c>
      <c r="F348" s="9" t="s">
        <v>19</v>
      </c>
      <c r="G348" s="12">
        <v>1</v>
      </c>
      <c r="H348" s="9" t="s">
        <v>186</v>
      </c>
      <c r="I348" s="10" t="s">
        <v>203</v>
      </c>
      <c r="J348" s="9" t="s">
        <v>19</v>
      </c>
      <c r="K348" s="12">
        <f>G348</f>
        <v>1</v>
      </c>
      <c r="L348" s="9" t="s">
        <v>28</v>
      </c>
    </row>
    <row r="349" spans="1:12" x14ac:dyDescent="0.2">
      <c r="A349" s="87" t="s">
        <v>426</v>
      </c>
      <c r="B349" s="10" t="s">
        <v>208</v>
      </c>
      <c r="C349" s="90" t="s">
        <v>19</v>
      </c>
      <c r="D349" s="88" t="s">
        <v>183</v>
      </c>
      <c r="E349" s="84" t="s">
        <v>204</v>
      </c>
      <c r="F349" s="90" t="s">
        <v>19</v>
      </c>
      <c r="G349" s="88">
        <v>1</v>
      </c>
      <c r="H349" s="9" t="s">
        <v>186</v>
      </c>
      <c r="I349" s="10" t="s">
        <v>204</v>
      </c>
      <c r="J349" s="9" t="s">
        <v>19</v>
      </c>
      <c r="K349" s="12">
        <f>G349</f>
        <v>1</v>
      </c>
      <c r="L349" s="9" t="s">
        <v>28</v>
      </c>
    </row>
    <row r="350" spans="1:12" x14ac:dyDescent="0.2">
      <c r="A350" s="87" t="s">
        <v>427</v>
      </c>
      <c r="B350" s="10" t="s">
        <v>216</v>
      </c>
      <c r="C350" s="9" t="s">
        <v>19</v>
      </c>
      <c r="D350" s="9" t="s">
        <v>183</v>
      </c>
      <c r="E350" s="10" t="s">
        <v>217</v>
      </c>
      <c r="F350" s="9" t="s">
        <v>19</v>
      </c>
      <c r="G350" s="9" t="s">
        <v>183</v>
      </c>
      <c r="H350" s="9" t="s">
        <v>186</v>
      </c>
      <c r="I350" s="10" t="s">
        <v>217</v>
      </c>
      <c r="J350" s="9" t="s">
        <v>19</v>
      </c>
      <c r="K350" s="9" t="s">
        <v>183</v>
      </c>
      <c r="L350" s="9" t="s">
        <v>28</v>
      </c>
    </row>
    <row r="351" spans="1:12" x14ac:dyDescent="0.2">
      <c r="A351" s="87" t="s">
        <v>428</v>
      </c>
      <c r="B351" s="84" t="s">
        <v>187</v>
      </c>
      <c r="C351" s="90" t="s">
        <v>19</v>
      </c>
      <c r="D351" s="90" t="s">
        <v>183</v>
      </c>
      <c r="E351" s="10" t="s">
        <v>188</v>
      </c>
      <c r="F351" s="9" t="s">
        <v>19</v>
      </c>
      <c r="G351" s="9" t="s">
        <v>183</v>
      </c>
      <c r="H351" s="9" t="s">
        <v>186</v>
      </c>
      <c r="I351" s="10" t="s">
        <v>189</v>
      </c>
      <c r="J351" s="9" t="s">
        <v>19</v>
      </c>
      <c r="K351" s="9" t="s">
        <v>183</v>
      </c>
      <c r="L351" s="44" t="s">
        <v>28</v>
      </c>
    </row>
    <row r="352" spans="1:12" x14ac:dyDescent="0.2">
      <c r="A352" s="87" t="s">
        <v>429</v>
      </c>
      <c r="B352" s="10" t="s">
        <v>199</v>
      </c>
      <c r="C352" s="9" t="s">
        <v>19</v>
      </c>
      <c r="D352" s="9" t="s">
        <v>183</v>
      </c>
      <c r="E352" s="10"/>
      <c r="F352" s="9"/>
      <c r="G352" s="9"/>
      <c r="H352" s="9"/>
      <c r="I352" s="10" t="s">
        <v>200</v>
      </c>
      <c r="J352" s="9" t="s">
        <v>19</v>
      </c>
      <c r="K352" s="9" t="s">
        <v>183</v>
      </c>
      <c r="L352" s="9" t="s">
        <v>28</v>
      </c>
    </row>
    <row r="353" spans="1:12" x14ac:dyDescent="0.2">
      <c r="A353" s="86" t="s">
        <v>430</v>
      </c>
      <c r="B353" s="84" t="s">
        <v>207</v>
      </c>
      <c r="C353" s="90" t="s">
        <v>19</v>
      </c>
      <c r="D353" s="90" t="s">
        <v>183</v>
      </c>
      <c r="E353" s="10" t="s">
        <v>203</v>
      </c>
      <c r="F353" s="9" t="s">
        <v>19</v>
      </c>
      <c r="G353" s="12">
        <v>1</v>
      </c>
      <c r="H353" s="9" t="s">
        <v>186</v>
      </c>
      <c r="I353" s="10" t="s">
        <v>203</v>
      </c>
      <c r="J353" s="9" t="s">
        <v>19</v>
      </c>
      <c r="K353" s="12">
        <f>G353</f>
        <v>1</v>
      </c>
      <c r="L353" s="9" t="s">
        <v>28</v>
      </c>
    </row>
    <row r="354" spans="1:12" x14ac:dyDescent="0.2">
      <c r="A354" s="136" t="s">
        <v>431</v>
      </c>
      <c r="B354" s="134" t="s">
        <v>208</v>
      </c>
      <c r="C354" s="133" t="s">
        <v>19</v>
      </c>
      <c r="D354" s="133" t="s">
        <v>183</v>
      </c>
      <c r="E354" s="134" t="s">
        <v>204</v>
      </c>
      <c r="F354" s="133" t="s">
        <v>19</v>
      </c>
      <c r="G354" s="135">
        <v>1</v>
      </c>
      <c r="H354" s="133" t="s">
        <v>186</v>
      </c>
      <c r="I354" s="134" t="s">
        <v>204</v>
      </c>
      <c r="J354" s="133" t="s">
        <v>19</v>
      </c>
      <c r="K354" s="135">
        <f>G354</f>
        <v>1</v>
      </c>
      <c r="L354" s="133" t="s">
        <v>28</v>
      </c>
    </row>
    <row r="355" spans="1:12" ht="25.5" x14ac:dyDescent="0.2">
      <c r="A355" s="13" t="s">
        <v>432</v>
      </c>
      <c r="B355" s="10" t="s">
        <v>209</v>
      </c>
      <c r="C355" s="9" t="s">
        <v>19</v>
      </c>
      <c r="D355" s="12">
        <v>1</v>
      </c>
      <c r="E355" s="10" t="s">
        <v>210</v>
      </c>
      <c r="F355" s="9" t="s">
        <v>19</v>
      </c>
      <c r="G355" s="12">
        <v>1</v>
      </c>
      <c r="H355" s="9" t="s">
        <v>186</v>
      </c>
      <c r="I355" s="99"/>
      <c r="J355" s="11"/>
      <c r="K355" s="12"/>
      <c r="L355" s="133" t="s">
        <v>28</v>
      </c>
    </row>
    <row r="356" spans="1:12" x14ac:dyDescent="0.2">
      <c r="A356" s="87" t="s">
        <v>433</v>
      </c>
      <c r="B356" s="85" t="s">
        <v>213</v>
      </c>
      <c r="C356" s="91" t="s">
        <v>19</v>
      </c>
      <c r="D356" s="89">
        <v>1</v>
      </c>
      <c r="E356" s="10" t="s">
        <v>211</v>
      </c>
      <c r="F356" s="91" t="s">
        <v>19</v>
      </c>
      <c r="G356" s="89">
        <v>1</v>
      </c>
      <c r="H356" s="9" t="s">
        <v>186</v>
      </c>
      <c r="I356" s="65" t="s">
        <v>211</v>
      </c>
      <c r="J356" s="9" t="s">
        <v>19</v>
      </c>
      <c r="K356" s="12">
        <v>1</v>
      </c>
      <c r="L356" s="9" t="s">
        <v>28</v>
      </c>
    </row>
    <row r="357" spans="1:12" x14ac:dyDescent="0.2">
      <c r="A357" s="87" t="s">
        <v>434</v>
      </c>
      <c r="B357" s="10" t="s">
        <v>218</v>
      </c>
      <c r="C357" s="9" t="s">
        <v>19</v>
      </c>
      <c r="D357" s="12">
        <v>1</v>
      </c>
      <c r="E357" s="65"/>
      <c r="F357" s="9"/>
      <c r="G357" s="12"/>
      <c r="H357" s="101"/>
      <c r="I357" s="65" t="s">
        <v>219</v>
      </c>
      <c r="J357" s="9" t="s">
        <v>19</v>
      </c>
      <c r="K357" s="12">
        <v>1</v>
      </c>
      <c r="L357" s="9" t="s">
        <v>28</v>
      </c>
    </row>
    <row r="358" spans="1:12" x14ac:dyDescent="0.2">
      <c r="A358" s="87" t="s">
        <v>435</v>
      </c>
      <c r="B358" s="85" t="s">
        <v>214</v>
      </c>
      <c r="C358" s="91" t="s">
        <v>19</v>
      </c>
      <c r="D358" s="89">
        <v>1</v>
      </c>
      <c r="E358" s="10" t="s">
        <v>215</v>
      </c>
      <c r="F358" s="91" t="s">
        <v>19</v>
      </c>
      <c r="G358" s="89">
        <f>D358</f>
        <v>1</v>
      </c>
      <c r="H358" s="9" t="s">
        <v>186</v>
      </c>
      <c r="I358" s="65" t="s">
        <v>215</v>
      </c>
      <c r="J358" s="9" t="s">
        <v>19</v>
      </c>
      <c r="K358" s="12">
        <v>1</v>
      </c>
      <c r="L358" s="9" t="s">
        <v>28</v>
      </c>
    </row>
    <row r="359" spans="1:12" x14ac:dyDescent="0.2">
      <c r="A359" s="87" t="s">
        <v>436</v>
      </c>
      <c r="B359" s="84" t="s">
        <v>206</v>
      </c>
      <c r="C359" s="90" t="s">
        <v>19</v>
      </c>
      <c r="D359" s="88" t="s">
        <v>183</v>
      </c>
      <c r="E359" s="10" t="s">
        <v>202</v>
      </c>
      <c r="F359" s="9" t="s">
        <v>19</v>
      </c>
      <c r="G359" s="12">
        <v>1</v>
      </c>
      <c r="H359" s="9" t="s">
        <v>186</v>
      </c>
      <c r="I359" s="10" t="s">
        <v>202</v>
      </c>
      <c r="J359" s="9" t="s">
        <v>19</v>
      </c>
      <c r="K359" s="12">
        <f>G359</f>
        <v>1</v>
      </c>
      <c r="L359" s="9" t="s">
        <v>28</v>
      </c>
    </row>
    <row r="360" spans="1:12" x14ac:dyDescent="0.2">
      <c r="A360" s="87" t="s">
        <v>437</v>
      </c>
      <c r="B360" s="84" t="s">
        <v>207</v>
      </c>
      <c r="C360" s="90" t="s">
        <v>19</v>
      </c>
      <c r="D360" s="88" t="s">
        <v>183</v>
      </c>
      <c r="E360" s="10" t="s">
        <v>203</v>
      </c>
      <c r="F360" s="9" t="s">
        <v>19</v>
      </c>
      <c r="G360" s="12">
        <v>1</v>
      </c>
      <c r="H360" s="9" t="s">
        <v>186</v>
      </c>
      <c r="I360" s="10" t="s">
        <v>203</v>
      </c>
      <c r="J360" s="9" t="s">
        <v>19</v>
      </c>
      <c r="K360" s="12">
        <f>G360</f>
        <v>1</v>
      </c>
      <c r="L360" s="9" t="s">
        <v>28</v>
      </c>
    </row>
    <row r="361" spans="1:12" x14ac:dyDescent="0.2">
      <c r="A361" s="136" t="s">
        <v>438</v>
      </c>
      <c r="B361" s="134" t="s">
        <v>208</v>
      </c>
      <c r="C361" s="133" t="s">
        <v>19</v>
      </c>
      <c r="D361" s="135" t="s">
        <v>183</v>
      </c>
      <c r="E361" s="134" t="s">
        <v>204</v>
      </c>
      <c r="F361" s="133" t="s">
        <v>19</v>
      </c>
      <c r="G361" s="135">
        <v>1</v>
      </c>
      <c r="H361" s="133" t="s">
        <v>186</v>
      </c>
      <c r="I361" s="134" t="s">
        <v>204</v>
      </c>
      <c r="J361" s="133" t="s">
        <v>19</v>
      </c>
      <c r="K361" s="135">
        <f>G361</f>
        <v>1</v>
      </c>
      <c r="L361" s="133" t="s">
        <v>28</v>
      </c>
    </row>
    <row r="362" spans="1:12" x14ac:dyDescent="0.2">
      <c r="A362" s="87" t="s">
        <v>439</v>
      </c>
      <c r="B362" s="10" t="s">
        <v>216</v>
      </c>
      <c r="C362" s="9" t="s">
        <v>19</v>
      </c>
      <c r="D362" s="12" t="s">
        <v>183</v>
      </c>
      <c r="E362" s="10" t="s">
        <v>217</v>
      </c>
      <c r="F362" s="9" t="s">
        <v>19</v>
      </c>
      <c r="G362" s="12" t="s">
        <v>183</v>
      </c>
      <c r="H362" s="9" t="s">
        <v>186</v>
      </c>
      <c r="I362" s="10" t="s">
        <v>217</v>
      </c>
      <c r="J362" s="9" t="s">
        <v>19</v>
      </c>
      <c r="K362" s="9" t="s">
        <v>183</v>
      </c>
      <c r="L362" s="9" t="s">
        <v>28</v>
      </c>
    </row>
    <row r="363" spans="1:12" x14ac:dyDescent="0.2">
      <c r="A363" s="87" t="s">
        <v>440</v>
      </c>
      <c r="B363" s="84" t="s">
        <v>187</v>
      </c>
      <c r="C363" s="90" t="s">
        <v>19</v>
      </c>
      <c r="D363" s="90" t="s">
        <v>183</v>
      </c>
      <c r="E363" s="10" t="s">
        <v>188</v>
      </c>
      <c r="F363" s="9" t="s">
        <v>19</v>
      </c>
      <c r="G363" s="9" t="s">
        <v>183</v>
      </c>
      <c r="H363" s="9" t="s">
        <v>186</v>
      </c>
      <c r="I363" s="10" t="s">
        <v>189</v>
      </c>
      <c r="J363" s="9" t="s">
        <v>19</v>
      </c>
      <c r="K363" s="9" t="s">
        <v>183</v>
      </c>
      <c r="L363" s="44" t="s">
        <v>28</v>
      </c>
    </row>
    <row r="364" spans="1:12" x14ac:dyDescent="0.2">
      <c r="A364" s="87" t="s">
        <v>441</v>
      </c>
      <c r="B364" s="10" t="s">
        <v>199</v>
      </c>
      <c r="C364" s="9" t="s">
        <v>19</v>
      </c>
      <c r="D364" s="9" t="s">
        <v>183</v>
      </c>
      <c r="E364" s="10"/>
      <c r="F364" s="9"/>
      <c r="G364" s="9"/>
      <c r="H364" s="9"/>
      <c r="I364" s="10" t="s">
        <v>200</v>
      </c>
      <c r="J364" s="9" t="s">
        <v>19</v>
      </c>
      <c r="K364" s="9" t="s">
        <v>183</v>
      </c>
      <c r="L364" s="9" t="s">
        <v>28</v>
      </c>
    </row>
    <row r="365" spans="1:12" x14ac:dyDescent="0.2">
      <c r="A365" s="172" t="s">
        <v>442</v>
      </c>
      <c r="B365" s="184" t="s">
        <v>207</v>
      </c>
      <c r="C365" s="182" t="s">
        <v>19</v>
      </c>
      <c r="D365" s="182" t="s">
        <v>9</v>
      </c>
      <c r="E365" s="10" t="s">
        <v>203</v>
      </c>
      <c r="F365" s="9" t="s">
        <v>19</v>
      </c>
      <c r="G365" s="12">
        <v>2</v>
      </c>
      <c r="H365" s="9" t="s">
        <v>186</v>
      </c>
      <c r="I365" s="10" t="s">
        <v>203</v>
      </c>
      <c r="J365" s="9" t="s">
        <v>19</v>
      </c>
      <c r="K365" s="12">
        <v>2</v>
      </c>
      <c r="L365" s="9" t="s">
        <v>28</v>
      </c>
    </row>
    <row r="366" spans="1:12" x14ac:dyDescent="0.2">
      <c r="A366" s="173"/>
      <c r="B366" s="185"/>
      <c r="C366" s="183"/>
      <c r="D366" s="183"/>
      <c r="E366" s="10" t="s">
        <v>203</v>
      </c>
      <c r="F366" s="9" t="s">
        <v>19</v>
      </c>
      <c r="G366" s="12">
        <v>1</v>
      </c>
      <c r="H366" s="9" t="s">
        <v>39</v>
      </c>
      <c r="I366" s="10" t="s">
        <v>203</v>
      </c>
      <c r="J366" s="9" t="s">
        <v>19</v>
      </c>
      <c r="K366" s="12">
        <f>G366</f>
        <v>1</v>
      </c>
      <c r="L366" s="9" t="s">
        <v>39</v>
      </c>
    </row>
    <row r="367" spans="1:12" x14ac:dyDescent="0.2">
      <c r="A367" s="172" t="s">
        <v>99</v>
      </c>
      <c r="B367" s="184" t="s">
        <v>208</v>
      </c>
      <c r="C367" s="182" t="s">
        <v>19</v>
      </c>
      <c r="D367" s="182" t="s">
        <v>9</v>
      </c>
      <c r="E367" s="10" t="s">
        <v>204</v>
      </c>
      <c r="F367" s="9" t="s">
        <v>19</v>
      </c>
      <c r="G367" s="12">
        <v>2</v>
      </c>
      <c r="H367" s="9" t="s">
        <v>186</v>
      </c>
      <c r="I367" s="10" t="s">
        <v>204</v>
      </c>
      <c r="J367" s="9" t="s">
        <v>19</v>
      </c>
      <c r="K367" s="12">
        <v>2</v>
      </c>
      <c r="L367" s="9" t="s">
        <v>28</v>
      </c>
    </row>
    <row r="368" spans="1:12" x14ac:dyDescent="0.2">
      <c r="A368" s="173"/>
      <c r="B368" s="185"/>
      <c r="C368" s="183"/>
      <c r="D368" s="183"/>
      <c r="E368" s="10" t="s">
        <v>204</v>
      </c>
      <c r="F368" s="9" t="s">
        <v>19</v>
      </c>
      <c r="G368" s="12">
        <v>1</v>
      </c>
      <c r="H368" s="9" t="s">
        <v>39</v>
      </c>
      <c r="I368" s="10" t="s">
        <v>204</v>
      </c>
      <c r="J368" s="9" t="s">
        <v>19</v>
      </c>
      <c r="K368" s="12">
        <f>G368</f>
        <v>1</v>
      </c>
      <c r="L368" s="9" t="s">
        <v>39</v>
      </c>
    </row>
    <row r="369" spans="1:12" ht="25.5" x14ac:dyDescent="0.2">
      <c r="A369" s="136" t="s">
        <v>443</v>
      </c>
      <c r="B369" s="134" t="s">
        <v>209</v>
      </c>
      <c r="C369" s="133" t="s">
        <v>19</v>
      </c>
      <c r="D369" s="135">
        <v>1</v>
      </c>
      <c r="E369" s="134" t="s">
        <v>210</v>
      </c>
      <c r="F369" s="133" t="s">
        <v>19</v>
      </c>
      <c r="G369" s="135">
        <v>1</v>
      </c>
      <c r="H369" s="133" t="s">
        <v>186</v>
      </c>
      <c r="I369" s="99"/>
      <c r="J369" s="11"/>
      <c r="K369" s="135"/>
      <c r="L369" s="133" t="s">
        <v>28</v>
      </c>
    </row>
    <row r="370" spans="1:12" x14ac:dyDescent="0.2">
      <c r="A370" s="87" t="s">
        <v>444</v>
      </c>
      <c r="B370" s="85" t="s">
        <v>213</v>
      </c>
      <c r="C370" s="91" t="s">
        <v>19</v>
      </c>
      <c r="D370" s="89">
        <v>2</v>
      </c>
      <c r="E370" s="10" t="s">
        <v>211</v>
      </c>
      <c r="F370" s="91" t="s">
        <v>19</v>
      </c>
      <c r="G370" s="89">
        <v>2</v>
      </c>
      <c r="H370" s="9" t="s">
        <v>186</v>
      </c>
      <c r="I370" s="65" t="s">
        <v>211</v>
      </c>
      <c r="J370" s="9" t="s">
        <v>19</v>
      </c>
      <c r="K370" s="12">
        <v>2</v>
      </c>
      <c r="L370" s="9" t="s">
        <v>28</v>
      </c>
    </row>
    <row r="371" spans="1:12" x14ac:dyDescent="0.2">
      <c r="A371" s="87" t="s">
        <v>445</v>
      </c>
      <c r="B371" s="10" t="s">
        <v>321</v>
      </c>
      <c r="C371" s="9" t="s">
        <v>19</v>
      </c>
      <c r="D371" s="12">
        <v>1</v>
      </c>
      <c r="E371" s="65"/>
      <c r="F371" s="9"/>
      <c r="G371" s="12"/>
      <c r="H371" s="101"/>
      <c r="I371" s="65" t="s">
        <v>211</v>
      </c>
      <c r="J371" s="9" t="s">
        <v>19</v>
      </c>
      <c r="K371" s="12">
        <v>1</v>
      </c>
      <c r="L371" s="9" t="s">
        <v>28</v>
      </c>
    </row>
    <row r="372" spans="1:12" x14ac:dyDescent="0.2">
      <c r="A372" s="87" t="s">
        <v>446</v>
      </c>
      <c r="B372" s="85" t="s">
        <v>214</v>
      </c>
      <c r="C372" s="91" t="s">
        <v>19</v>
      </c>
      <c r="D372" s="89">
        <v>1</v>
      </c>
      <c r="E372" s="10" t="s">
        <v>215</v>
      </c>
      <c r="F372" s="91" t="s">
        <v>19</v>
      </c>
      <c r="G372" s="89">
        <v>1</v>
      </c>
      <c r="H372" s="9" t="s">
        <v>186</v>
      </c>
      <c r="I372" s="65" t="s">
        <v>215</v>
      </c>
      <c r="J372" s="9" t="s">
        <v>19</v>
      </c>
      <c r="K372" s="12">
        <f>G372</f>
        <v>1</v>
      </c>
      <c r="L372" s="9" t="s">
        <v>28</v>
      </c>
    </row>
    <row r="373" spans="1:12" x14ac:dyDescent="0.2">
      <c r="A373" s="87" t="s">
        <v>447</v>
      </c>
      <c r="B373" s="84" t="s">
        <v>187</v>
      </c>
      <c r="C373" s="90" t="s">
        <v>19</v>
      </c>
      <c r="D373" s="90" t="s">
        <v>183</v>
      </c>
      <c r="E373" s="10" t="s">
        <v>188</v>
      </c>
      <c r="F373" s="9" t="s">
        <v>19</v>
      </c>
      <c r="G373" s="9" t="s">
        <v>183</v>
      </c>
      <c r="H373" s="9" t="s">
        <v>186</v>
      </c>
      <c r="I373" s="10" t="s">
        <v>189</v>
      </c>
      <c r="J373" s="9" t="s">
        <v>19</v>
      </c>
      <c r="K373" s="9" t="s">
        <v>183</v>
      </c>
      <c r="L373" s="44" t="s">
        <v>28</v>
      </c>
    </row>
    <row r="374" spans="1:12" x14ac:dyDescent="0.2">
      <c r="A374" s="87" t="s">
        <v>448</v>
      </c>
      <c r="B374" s="10" t="s">
        <v>199</v>
      </c>
      <c r="C374" s="9" t="s">
        <v>19</v>
      </c>
      <c r="D374" s="9" t="s">
        <v>183</v>
      </c>
      <c r="E374" s="10"/>
      <c r="F374" s="9"/>
      <c r="G374" s="9"/>
      <c r="H374" s="9"/>
      <c r="I374" s="10" t="s">
        <v>200</v>
      </c>
      <c r="J374" s="9" t="s">
        <v>19</v>
      </c>
      <c r="K374" s="9" t="s">
        <v>183</v>
      </c>
      <c r="L374" s="9" t="s">
        <v>28</v>
      </c>
    </row>
    <row r="375" spans="1:12" x14ac:dyDescent="0.2">
      <c r="A375" s="172" t="s">
        <v>449</v>
      </c>
      <c r="B375" s="184" t="s">
        <v>207</v>
      </c>
      <c r="C375" s="182" t="s">
        <v>19</v>
      </c>
      <c r="D375" s="182" t="s">
        <v>9</v>
      </c>
      <c r="E375" s="10" t="s">
        <v>203</v>
      </c>
      <c r="F375" s="9" t="s">
        <v>19</v>
      </c>
      <c r="G375" s="12">
        <v>2</v>
      </c>
      <c r="H375" s="9" t="s">
        <v>186</v>
      </c>
      <c r="I375" s="10" t="s">
        <v>203</v>
      </c>
      <c r="J375" s="9" t="s">
        <v>19</v>
      </c>
      <c r="K375" s="12">
        <v>2</v>
      </c>
      <c r="L375" s="9" t="s">
        <v>28</v>
      </c>
    </row>
    <row r="376" spans="1:12" x14ac:dyDescent="0.2">
      <c r="A376" s="173"/>
      <c r="B376" s="185"/>
      <c r="C376" s="183"/>
      <c r="D376" s="183"/>
      <c r="E376" s="10" t="s">
        <v>203</v>
      </c>
      <c r="F376" s="9" t="s">
        <v>19</v>
      </c>
      <c r="G376" s="12">
        <v>1</v>
      </c>
      <c r="H376" s="9" t="s">
        <v>39</v>
      </c>
      <c r="I376" s="10" t="s">
        <v>203</v>
      </c>
      <c r="J376" s="9" t="s">
        <v>19</v>
      </c>
      <c r="K376" s="12">
        <f>G376</f>
        <v>1</v>
      </c>
      <c r="L376" s="9" t="s">
        <v>39</v>
      </c>
    </row>
    <row r="377" spans="1:12" x14ac:dyDescent="0.2">
      <c r="A377" s="172" t="s">
        <v>450</v>
      </c>
      <c r="B377" s="184" t="s">
        <v>208</v>
      </c>
      <c r="C377" s="182" t="s">
        <v>19</v>
      </c>
      <c r="D377" s="182" t="s">
        <v>9</v>
      </c>
      <c r="E377" s="10" t="s">
        <v>204</v>
      </c>
      <c r="F377" s="9" t="s">
        <v>19</v>
      </c>
      <c r="G377" s="12">
        <v>2</v>
      </c>
      <c r="H377" s="9" t="s">
        <v>186</v>
      </c>
      <c r="I377" s="10" t="s">
        <v>204</v>
      </c>
      <c r="J377" s="9" t="s">
        <v>19</v>
      </c>
      <c r="K377" s="12">
        <v>2</v>
      </c>
      <c r="L377" s="9" t="s">
        <v>28</v>
      </c>
    </row>
    <row r="378" spans="1:12" x14ac:dyDescent="0.2">
      <c r="A378" s="173"/>
      <c r="B378" s="185"/>
      <c r="C378" s="183"/>
      <c r="D378" s="183"/>
      <c r="E378" s="10" t="s">
        <v>204</v>
      </c>
      <c r="F378" s="9" t="s">
        <v>19</v>
      </c>
      <c r="G378" s="12">
        <v>1</v>
      </c>
      <c r="H378" s="9" t="s">
        <v>39</v>
      </c>
      <c r="I378" s="10" t="s">
        <v>204</v>
      </c>
      <c r="J378" s="9" t="s">
        <v>19</v>
      </c>
      <c r="K378" s="12">
        <f>G378</f>
        <v>1</v>
      </c>
      <c r="L378" s="9" t="s">
        <v>39</v>
      </c>
    </row>
    <row r="379" spans="1:12" ht="25.5" x14ac:dyDescent="0.2">
      <c r="A379" s="87" t="s">
        <v>451</v>
      </c>
      <c r="B379" s="85" t="s">
        <v>209</v>
      </c>
      <c r="C379" s="91" t="s">
        <v>19</v>
      </c>
      <c r="D379" s="89">
        <v>1</v>
      </c>
      <c r="E379" s="10" t="s">
        <v>210</v>
      </c>
      <c r="F379" s="91" t="s">
        <v>19</v>
      </c>
      <c r="G379" s="89">
        <v>1</v>
      </c>
      <c r="H379" s="9" t="s">
        <v>186</v>
      </c>
      <c r="I379" s="99"/>
      <c r="J379" s="11"/>
      <c r="K379" s="12"/>
      <c r="L379" s="133" t="s">
        <v>28</v>
      </c>
    </row>
    <row r="380" spans="1:12" x14ac:dyDescent="0.2">
      <c r="A380" s="87" t="s">
        <v>452</v>
      </c>
      <c r="B380" s="85" t="s">
        <v>213</v>
      </c>
      <c r="C380" s="91" t="s">
        <v>19</v>
      </c>
      <c r="D380" s="89">
        <v>2</v>
      </c>
      <c r="E380" s="10" t="s">
        <v>211</v>
      </c>
      <c r="F380" s="91" t="s">
        <v>19</v>
      </c>
      <c r="G380" s="89">
        <v>2</v>
      </c>
      <c r="H380" s="9" t="s">
        <v>186</v>
      </c>
      <c r="I380" s="65" t="s">
        <v>211</v>
      </c>
      <c r="J380" s="9" t="s">
        <v>19</v>
      </c>
      <c r="K380" s="12">
        <v>2</v>
      </c>
      <c r="L380" s="9" t="s">
        <v>28</v>
      </c>
    </row>
    <row r="381" spans="1:12" x14ac:dyDescent="0.2">
      <c r="A381" s="87" t="s">
        <v>453</v>
      </c>
      <c r="B381" s="10" t="s">
        <v>321</v>
      </c>
      <c r="C381" s="9" t="s">
        <v>19</v>
      </c>
      <c r="D381" s="12">
        <v>1</v>
      </c>
      <c r="E381" s="65"/>
      <c r="F381" s="9"/>
      <c r="G381" s="12"/>
      <c r="H381" s="101"/>
      <c r="I381" s="65" t="s">
        <v>211</v>
      </c>
      <c r="J381" s="9" t="s">
        <v>19</v>
      </c>
      <c r="K381" s="12">
        <v>1</v>
      </c>
      <c r="L381" s="9" t="s">
        <v>28</v>
      </c>
    </row>
    <row r="382" spans="1:12" x14ac:dyDescent="0.2">
      <c r="A382" s="87" t="s">
        <v>454</v>
      </c>
      <c r="B382" s="85" t="s">
        <v>214</v>
      </c>
      <c r="C382" s="91" t="s">
        <v>19</v>
      </c>
      <c r="D382" s="89">
        <v>3</v>
      </c>
      <c r="E382" s="10" t="s">
        <v>215</v>
      </c>
      <c r="F382" s="91" t="s">
        <v>19</v>
      </c>
      <c r="G382" s="89">
        <v>3</v>
      </c>
      <c r="H382" s="9" t="s">
        <v>186</v>
      </c>
      <c r="I382" s="65" t="s">
        <v>215</v>
      </c>
      <c r="J382" s="9" t="s">
        <v>19</v>
      </c>
      <c r="K382" s="12">
        <f>G382</f>
        <v>3</v>
      </c>
      <c r="L382" s="9" t="s">
        <v>28</v>
      </c>
    </row>
    <row r="383" spans="1:12" x14ac:dyDescent="0.2">
      <c r="A383" s="87" t="s">
        <v>455</v>
      </c>
      <c r="B383" s="84" t="s">
        <v>187</v>
      </c>
      <c r="C383" s="90" t="s">
        <v>19</v>
      </c>
      <c r="D383" s="90" t="s">
        <v>183</v>
      </c>
      <c r="E383" s="10" t="s">
        <v>188</v>
      </c>
      <c r="F383" s="9" t="s">
        <v>19</v>
      </c>
      <c r="G383" s="9" t="s">
        <v>183</v>
      </c>
      <c r="H383" s="9" t="s">
        <v>186</v>
      </c>
      <c r="I383" s="10" t="s">
        <v>189</v>
      </c>
      <c r="J383" s="9" t="s">
        <v>19</v>
      </c>
      <c r="K383" s="9" t="s">
        <v>183</v>
      </c>
      <c r="L383" s="44" t="s">
        <v>28</v>
      </c>
    </row>
    <row r="384" spans="1:12" x14ac:dyDescent="0.2">
      <c r="A384" s="87" t="s">
        <v>456</v>
      </c>
      <c r="B384" s="10" t="s">
        <v>199</v>
      </c>
      <c r="C384" s="9" t="s">
        <v>19</v>
      </c>
      <c r="D384" s="9" t="s">
        <v>183</v>
      </c>
      <c r="E384" s="10"/>
      <c r="F384" s="9"/>
      <c r="G384" s="9"/>
      <c r="H384" s="9"/>
      <c r="I384" s="10" t="s">
        <v>200</v>
      </c>
      <c r="J384" s="9" t="s">
        <v>19</v>
      </c>
      <c r="K384" s="9" t="s">
        <v>183</v>
      </c>
      <c r="L384" s="9" t="s">
        <v>28</v>
      </c>
    </row>
    <row r="385" spans="1:12" x14ac:dyDescent="0.2">
      <c r="A385" s="172" t="s">
        <v>457</v>
      </c>
      <c r="B385" s="184" t="s">
        <v>207</v>
      </c>
      <c r="C385" s="182" t="s">
        <v>19</v>
      </c>
      <c r="D385" s="182" t="s">
        <v>9</v>
      </c>
      <c r="E385" s="10" t="s">
        <v>203</v>
      </c>
      <c r="F385" s="9" t="s">
        <v>19</v>
      </c>
      <c r="G385" s="12">
        <v>2</v>
      </c>
      <c r="H385" s="9" t="s">
        <v>186</v>
      </c>
      <c r="I385" s="10" t="s">
        <v>203</v>
      </c>
      <c r="J385" s="9" t="s">
        <v>19</v>
      </c>
      <c r="K385" s="12">
        <v>2</v>
      </c>
      <c r="L385" s="9" t="s">
        <v>28</v>
      </c>
    </row>
    <row r="386" spans="1:12" x14ac:dyDescent="0.2">
      <c r="A386" s="173"/>
      <c r="B386" s="185"/>
      <c r="C386" s="183"/>
      <c r="D386" s="183"/>
      <c r="E386" s="10" t="s">
        <v>203</v>
      </c>
      <c r="F386" s="9" t="s">
        <v>19</v>
      </c>
      <c r="G386" s="12">
        <v>1</v>
      </c>
      <c r="H386" s="9" t="s">
        <v>39</v>
      </c>
      <c r="I386" s="10" t="s">
        <v>203</v>
      </c>
      <c r="J386" s="9" t="s">
        <v>19</v>
      </c>
      <c r="K386" s="12">
        <f>G386</f>
        <v>1</v>
      </c>
      <c r="L386" s="9" t="s">
        <v>39</v>
      </c>
    </row>
    <row r="387" spans="1:12" x14ac:dyDescent="0.2">
      <c r="A387" s="172" t="s">
        <v>458</v>
      </c>
      <c r="B387" s="184" t="s">
        <v>208</v>
      </c>
      <c r="C387" s="182" t="s">
        <v>19</v>
      </c>
      <c r="D387" s="182" t="s">
        <v>9</v>
      </c>
      <c r="E387" s="10" t="s">
        <v>204</v>
      </c>
      <c r="F387" s="9" t="s">
        <v>19</v>
      </c>
      <c r="G387" s="12">
        <v>2</v>
      </c>
      <c r="H387" s="9" t="s">
        <v>186</v>
      </c>
      <c r="I387" s="10" t="s">
        <v>204</v>
      </c>
      <c r="J387" s="9" t="s">
        <v>19</v>
      </c>
      <c r="K387" s="12">
        <v>2</v>
      </c>
      <c r="L387" s="9" t="s">
        <v>28</v>
      </c>
    </row>
    <row r="388" spans="1:12" x14ac:dyDescent="0.2">
      <c r="A388" s="173"/>
      <c r="B388" s="185"/>
      <c r="C388" s="183"/>
      <c r="D388" s="183"/>
      <c r="E388" s="10" t="s">
        <v>204</v>
      </c>
      <c r="F388" s="9" t="s">
        <v>19</v>
      </c>
      <c r="G388" s="12">
        <v>1</v>
      </c>
      <c r="H388" s="9" t="s">
        <v>39</v>
      </c>
      <c r="I388" s="10" t="s">
        <v>204</v>
      </c>
      <c r="J388" s="9" t="s">
        <v>19</v>
      </c>
      <c r="K388" s="12">
        <f>G388</f>
        <v>1</v>
      </c>
      <c r="L388" s="9" t="s">
        <v>39</v>
      </c>
    </row>
    <row r="389" spans="1:12" ht="25.5" x14ac:dyDescent="0.2">
      <c r="A389" s="87" t="s">
        <v>459</v>
      </c>
      <c r="B389" s="85" t="s">
        <v>209</v>
      </c>
      <c r="C389" s="91" t="s">
        <v>19</v>
      </c>
      <c r="D389" s="89">
        <v>1</v>
      </c>
      <c r="E389" s="10" t="s">
        <v>210</v>
      </c>
      <c r="F389" s="91" t="s">
        <v>19</v>
      </c>
      <c r="G389" s="89">
        <v>1</v>
      </c>
      <c r="H389" s="9" t="s">
        <v>186</v>
      </c>
      <c r="I389" s="99"/>
      <c r="J389" s="11"/>
      <c r="K389" s="12"/>
      <c r="L389" s="133" t="s">
        <v>28</v>
      </c>
    </row>
    <row r="390" spans="1:12" x14ac:dyDescent="0.2">
      <c r="A390" s="87" t="s">
        <v>460</v>
      </c>
      <c r="B390" s="85" t="s">
        <v>213</v>
      </c>
      <c r="C390" s="91" t="s">
        <v>19</v>
      </c>
      <c r="D390" s="89">
        <v>2</v>
      </c>
      <c r="E390" s="10" t="s">
        <v>211</v>
      </c>
      <c r="F390" s="91" t="s">
        <v>19</v>
      </c>
      <c r="G390" s="89">
        <v>2</v>
      </c>
      <c r="H390" s="9" t="s">
        <v>186</v>
      </c>
      <c r="I390" s="65" t="s">
        <v>211</v>
      </c>
      <c r="J390" s="9" t="s">
        <v>19</v>
      </c>
      <c r="K390" s="12">
        <v>2</v>
      </c>
      <c r="L390" s="9" t="s">
        <v>28</v>
      </c>
    </row>
    <row r="391" spans="1:12" x14ac:dyDescent="0.2">
      <c r="A391" s="87" t="s">
        <v>461</v>
      </c>
      <c r="B391" s="10" t="s">
        <v>321</v>
      </c>
      <c r="C391" s="9" t="s">
        <v>19</v>
      </c>
      <c r="D391" s="12">
        <v>1</v>
      </c>
      <c r="E391" s="65"/>
      <c r="F391" s="9"/>
      <c r="G391" s="12"/>
      <c r="H391" s="101"/>
      <c r="I391" s="65" t="s">
        <v>211</v>
      </c>
      <c r="J391" s="9" t="s">
        <v>19</v>
      </c>
      <c r="K391" s="12">
        <v>1</v>
      </c>
      <c r="L391" s="9" t="s">
        <v>28</v>
      </c>
    </row>
    <row r="392" spans="1:12" x14ac:dyDescent="0.2">
      <c r="A392" s="87" t="s">
        <v>462</v>
      </c>
      <c r="B392" s="85" t="s">
        <v>214</v>
      </c>
      <c r="C392" s="91" t="s">
        <v>19</v>
      </c>
      <c r="D392" s="89">
        <v>3</v>
      </c>
      <c r="E392" s="10" t="s">
        <v>215</v>
      </c>
      <c r="F392" s="91" t="s">
        <v>19</v>
      </c>
      <c r="G392" s="89">
        <f>D392</f>
        <v>3</v>
      </c>
      <c r="H392" s="9" t="s">
        <v>186</v>
      </c>
      <c r="I392" s="65" t="s">
        <v>215</v>
      </c>
      <c r="J392" s="9" t="s">
        <v>19</v>
      </c>
      <c r="K392" s="12">
        <f>G392</f>
        <v>3</v>
      </c>
      <c r="L392" s="9" t="s">
        <v>28</v>
      </c>
    </row>
    <row r="393" spans="1:12" x14ac:dyDescent="0.2">
      <c r="A393" s="87" t="s">
        <v>463</v>
      </c>
      <c r="B393" s="84" t="s">
        <v>206</v>
      </c>
      <c r="C393" s="90" t="s">
        <v>19</v>
      </c>
      <c r="D393" s="88">
        <v>2</v>
      </c>
      <c r="E393" s="10" t="s">
        <v>202</v>
      </c>
      <c r="F393" s="9" t="s">
        <v>19</v>
      </c>
      <c r="G393" s="12">
        <v>2</v>
      </c>
      <c r="H393" s="9" t="s">
        <v>186</v>
      </c>
      <c r="I393" s="10" t="s">
        <v>202</v>
      </c>
      <c r="J393" s="9" t="s">
        <v>19</v>
      </c>
      <c r="K393" s="12">
        <f>G393</f>
        <v>2</v>
      </c>
      <c r="L393" s="9" t="s">
        <v>28</v>
      </c>
    </row>
    <row r="394" spans="1:12" x14ac:dyDescent="0.2">
      <c r="A394" s="87" t="s">
        <v>464</v>
      </c>
      <c r="B394" s="84" t="s">
        <v>207</v>
      </c>
      <c r="C394" s="90" t="s">
        <v>19</v>
      </c>
      <c r="D394" s="88">
        <v>2</v>
      </c>
      <c r="E394" s="10" t="s">
        <v>203</v>
      </c>
      <c r="F394" s="9" t="s">
        <v>19</v>
      </c>
      <c r="G394" s="12">
        <v>2</v>
      </c>
      <c r="H394" s="9" t="s">
        <v>186</v>
      </c>
      <c r="I394" s="10" t="s">
        <v>203</v>
      </c>
      <c r="J394" s="9" t="s">
        <v>19</v>
      </c>
      <c r="K394" s="12">
        <f>G394</f>
        <v>2</v>
      </c>
      <c r="L394" s="9" t="s">
        <v>28</v>
      </c>
    </row>
    <row r="395" spans="1:12" x14ac:dyDescent="0.2">
      <c r="A395" s="136" t="s">
        <v>465</v>
      </c>
      <c r="B395" s="134" t="s">
        <v>208</v>
      </c>
      <c r="C395" s="133" t="s">
        <v>19</v>
      </c>
      <c r="D395" s="135">
        <v>2</v>
      </c>
      <c r="E395" s="134" t="s">
        <v>204</v>
      </c>
      <c r="F395" s="133" t="s">
        <v>19</v>
      </c>
      <c r="G395" s="135">
        <v>2</v>
      </c>
      <c r="H395" s="133" t="s">
        <v>186</v>
      </c>
      <c r="I395" s="134" t="s">
        <v>204</v>
      </c>
      <c r="J395" s="133" t="s">
        <v>19</v>
      </c>
      <c r="K395" s="135">
        <f>G395</f>
        <v>2</v>
      </c>
      <c r="L395" s="133" t="s">
        <v>28</v>
      </c>
    </row>
    <row r="396" spans="1:12" x14ac:dyDescent="0.2">
      <c r="A396" s="87" t="s">
        <v>466</v>
      </c>
      <c r="B396" s="10" t="s">
        <v>216</v>
      </c>
      <c r="C396" s="9" t="s">
        <v>19</v>
      </c>
      <c r="D396" s="9" t="s">
        <v>198</v>
      </c>
      <c r="E396" s="10" t="s">
        <v>217</v>
      </c>
      <c r="F396" s="9" t="s">
        <v>19</v>
      </c>
      <c r="G396" s="9" t="s">
        <v>198</v>
      </c>
      <c r="H396" s="9" t="s">
        <v>186</v>
      </c>
      <c r="I396" s="10" t="s">
        <v>217</v>
      </c>
      <c r="J396" s="9" t="s">
        <v>19</v>
      </c>
      <c r="K396" s="9" t="s">
        <v>198</v>
      </c>
      <c r="L396" s="9" t="s">
        <v>28</v>
      </c>
    </row>
    <row r="397" spans="1:12" x14ac:dyDescent="0.2">
      <c r="A397" s="87" t="s">
        <v>467</v>
      </c>
      <c r="B397" s="10" t="s">
        <v>652</v>
      </c>
      <c r="C397" s="91" t="s">
        <v>19</v>
      </c>
      <c r="D397" s="89">
        <v>2</v>
      </c>
      <c r="E397" s="10" t="s">
        <v>215</v>
      </c>
      <c r="F397" s="91" t="s">
        <v>19</v>
      </c>
      <c r="G397" s="89">
        <v>2</v>
      </c>
      <c r="H397" s="9" t="s">
        <v>186</v>
      </c>
      <c r="I397" s="10"/>
      <c r="J397" s="9"/>
      <c r="K397" s="12"/>
      <c r="L397" s="133" t="s">
        <v>28</v>
      </c>
    </row>
    <row r="398" spans="1:12" x14ac:dyDescent="0.2">
      <c r="A398" s="87" t="s">
        <v>468</v>
      </c>
      <c r="B398" s="10" t="s">
        <v>205</v>
      </c>
      <c r="C398" s="91" t="s">
        <v>19</v>
      </c>
      <c r="D398" s="89">
        <v>2</v>
      </c>
      <c r="E398" s="84" t="s">
        <v>202</v>
      </c>
      <c r="F398" s="92" t="s">
        <v>19</v>
      </c>
      <c r="G398" s="93">
        <v>2</v>
      </c>
      <c r="H398" s="9" t="s">
        <v>186</v>
      </c>
      <c r="I398" s="10"/>
      <c r="J398" s="9"/>
      <c r="K398" s="12"/>
      <c r="L398" s="133" t="s">
        <v>28</v>
      </c>
    </row>
    <row r="399" spans="1:12" x14ac:dyDescent="0.2">
      <c r="A399" s="87" t="s">
        <v>469</v>
      </c>
      <c r="B399" s="10" t="s">
        <v>225</v>
      </c>
      <c r="C399" s="91" t="s">
        <v>19</v>
      </c>
      <c r="D399" s="89">
        <v>2</v>
      </c>
      <c r="E399" s="66"/>
      <c r="F399" s="9"/>
      <c r="G399" s="9"/>
      <c r="H399" s="9"/>
      <c r="I399" s="10" t="s">
        <v>226</v>
      </c>
      <c r="J399" s="91" t="s">
        <v>19</v>
      </c>
      <c r="K399" s="89">
        <v>2</v>
      </c>
      <c r="L399" s="9" t="s">
        <v>28</v>
      </c>
    </row>
    <row r="400" spans="1:12" x14ac:dyDescent="0.2">
      <c r="A400" s="74" t="s">
        <v>470</v>
      </c>
      <c r="B400" s="10" t="s">
        <v>187</v>
      </c>
      <c r="C400" s="90" t="s">
        <v>19</v>
      </c>
      <c r="D400" s="90" t="s">
        <v>183</v>
      </c>
      <c r="E400" s="10" t="s">
        <v>188</v>
      </c>
      <c r="F400" s="9" t="s">
        <v>19</v>
      </c>
      <c r="G400" s="9" t="s">
        <v>183</v>
      </c>
      <c r="H400" s="9" t="s">
        <v>186</v>
      </c>
      <c r="I400" s="10" t="s">
        <v>189</v>
      </c>
      <c r="J400" s="9" t="s">
        <v>19</v>
      </c>
      <c r="K400" s="9" t="s">
        <v>183</v>
      </c>
      <c r="L400" s="44" t="s">
        <v>28</v>
      </c>
    </row>
    <row r="401" spans="1:12" x14ac:dyDescent="0.2">
      <c r="A401" s="74" t="s">
        <v>471</v>
      </c>
      <c r="B401" s="10" t="s">
        <v>199</v>
      </c>
      <c r="C401" s="9" t="s">
        <v>19</v>
      </c>
      <c r="D401" s="9" t="s">
        <v>183</v>
      </c>
      <c r="E401" s="10"/>
      <c r="F401" s="9"/>
      <c r="G401" s="9"/>
      <c r="H401" s="9"/>
      <c r="I401" s="10" t="s">
        <v>200</v>
      </c>
      <c r="J401" s="9" t="s">
        <v>19</v>
      </c>
      <c r="K401" s="9" t="s">
        <v>183</v>
      </c>
      <c r="L401" s="9" t="s">
        <v>28</v>
      </c>
    </row>
    <row r="402" spans="1:12" x14ac:dyDescent="0.2">
      <c r="A402" s="160" t="s">
        <v>472</v>
      </c>
      <c r="B402" s="125" t="s">
        <v>288</v>
      </c>
      <c r="C402" s="126" t="s">
        <v>19</v>
      </c>
      <c r="D402" s="127">
        <v>2</v>
      </c>
      <c r="E402" s="84"/>
      <c r="F402" s="11"/>
      <c r="G402" s="12"/>
      <c r="H402" s="94"/>
      <c r="I402" s="10"/>
      <c r="J402" s="11" t="s">
        <v>19</v>
      </c>
      <c r="K402" s="12">
        <v>2</v>
      </c>
      <c r="L402" s="9" t="s">
        <v>28</v>
      </c>
    </row>
    <row r="403" spans="1:12" x14ac:dyDescent="0.2">
      <c r="A403" s="136" t="s">
        <v>473</v>
      </c>
      <c r="B403" s="10" t="s">
        <v>187</v>
      </c>
      <c r="C403" s="90" t="s">
        <v>19</v>
      </c>
      <c r="D403" s="90" t="s">
        <v>183</v>
      </c>
      <c r="E403" s="10" t="s">
        <v>188</v>
      </c>
      <c r="F403" s="9" t="s">
        <v>19</v>
      </c>
      <c r="G403" s="9" t="s">
        <v>183</v>
      </c>
      <c r="H403" s="9" t="s">
        <v>186</v>
      </c>
      <c r="I403" s="10" t="s">
        <v>189</v>
      </c>
      <c r="J403" s="9" t="s">
        <v>19</v>
      </c>
      <c r="K403" s="9" t="s">
        <v>183</v>
      </c>
      <c r="L403" s="44" t="s">
        <v>28</v>
      </c>
    </row>
    <row r="404" spans="1:12" x14ac:dyDescent="0.2">
      <c r="A404" s="136" t="s">
        <v>474</v>
      </c>
      <c r="B404" s="10" t="s">
        <v>199</v>
      </c>
      <c r="C404" s="9" t="s">
        <v>19</v>
      </c>
      <c r="D404" s="9" t="s">
        <v>183</v>
      </c>
      <c r="E404" s="10"/>
      <c r="F404" s="9"/>
      <c r="G404" s="9"/>
      <c r="H404" s="9"/>
      <c r="I404" s="10" t="s">
        <v>200</v>
      </c>
      <c r="J404" s="9" t="s">
        <v>19</v>
      </c>
      <c r="K404" s="9" t="s">
        <v>183</v>
      </c>
      <c r="L404" s="9" t="s">
        <v>28</v>
      </c>
    </row>
    <row r="405" spans="1:12" x14ac:dyDescent="0.2">
      <c r="A405" s="136" t="s">
        <v>475</v>
      </c>
      <c r="B405" s="84" t="s">
        <v>187</v>
      </c>
      <c r="C405" s="90" t="s">
        <v>19</v>
      </c>
      <c r="D405" s="90" t="s">
        <v>232</v>
      </c>
      <c r="E405" s="10" t="s">
        <v>188</v>
      </c>
      <c r="F405" s="9" t="s">
        <v>19</v>
      </c>
      <c r="G405" s="9" t="s">
        <v>232</v>
      </c>
      <c r="H405" s="9" t="s">
        <v>186</v>
      </c>
      <c r="I405" s="10" t="s">
        <v>189</v>
      </c>
      <c r="J405" s="9" t="s">
        <v>19</v>
      </c>
      <c r="K405" s="9" t="s">
        <v>232</v>
      </c>
      <c r="L405" s="44" t="s">
        <v>28</v>
      </c>
    </row>
    <row r="406" spans="1:12" x14ac:dyDescent="0.2">
      <c r="A406" s="136" t="s">
        <v>476</v>
      </c>
      <c r="B406" s="10" t="s">
        <v>199</v>
      </c>
      <c r="C406" s="9" t="s">
        <v>19</v>
      </c>
      <c r="D406" s="9" t="s">
        <v>198</v>
      </c>
      <c r="E406" s="10"/>
      <c r="F406" s="9"/>
      <c r="G406" s="9"/>
      <c r="H406" s="9"/>
      <c r="I406" s="10" t="s">
        <v>200</v>
      </c>
      <c r="J406" s="9" t="s">
        <v>19</v>
      </c>
      <c r="K406" s="9" t="s">
        <v>198</v>
      </c>
      <c r="L406" s="9" t="s">
        <v>28</v>
      </c>
    </row>
    <row r="407" spans="1:12" x14ac:dyDescent="0.2">
      <c r="A407" s="172" t="s">
        <v>478</v>
      </c>
      <c r="B407" s="184" t="s">
        <v>207</v>
      </c>
      <c r="C407" s="182" t="s">
        <v>19</v>
      </c>
      <c r="D407" s="182" t="s">
        <v>193</v>
      </c>
      <c r="E407" s="10" t="s">
        <v>203</v>
      </c>
      <c r="F407" s="9" t="s">
        <v>19</v>
      </c>
      <c r="G407" s="12">
        <v>2</v>
      </c>
      <c r="H407" s="9" t="s">
        <v>186</v>
      </c>
      <c r="I407" s="10" t="s">
        <v>203</v>
      </c>
      <c r="J407" s="9" t="s">
        <v>19</v>
      </c>
      <c r="K407" s="12">
        <v>2</v>
      </c>
      <c r="L407" s="9" t="s">
        <v>28</v>
      </c>
    </row>
    <row r="408" spans="1:12" x14ac:dyDescent="0.2">
      <c r="A408" s="173"/>
      <c r="B408" s="185"/>
      <c r="C408" s="183"/>
      <c r="D408" s="183"/>
      <c r="E408" s="10" t="s">
        <v>203</v>
      </c>
      <c r="F408" s="9" t="s">
        <v>19</v>
      </c>
      <c r="G408" s="12">
        <v>2</v>
      </c>
      <c r="H408" s="9" t="s">
        <v>39</v>
      </c>
      <c r="I408" s="10" t="s">
        <v>203</v>
      </c>
      <c r="J408" s="9" t="s">
        <v>19</v>
      </c>
      <c r="K408" s="12">
        <v>2</v>
      </c>
      <c r="L408" s="9" t="s">
        <v>39</v>
      </c>
    </row>
    <row r="409" spans="1:12" x14ac:dyDescent="0.2">
      <c r="A409" s="172" t="s">
        <v>477</v>
      </c>
      <c r="B409" s="184" t="s">
        <v>208</v>
      </c>
      <c r="C409" s="182" t="s">
        <v>19</v>
      </c>
      <c r="D409" s="182" t="s">
        <v>193</v>
      </c>
      <c r="E409" s="10" t="s">
        <v>204</v>
      </c>
      <c r="F409" s="9" t="s">
        <v>19</v>
      </c>
      <c r="G409" s="12">
        <v>2</v>
      </c>
      <c r="H409" s="9" t="s">
        <v>186</v>
      </c>
      <c r="I409" s="10" t="s">
        <v>204</v>
      </c>
      <c r="J409" s="9" t="s">
        <v>19</v>
      </c>
      <c r="K409" s="12">
        <v>2</v>
      </c>
      <c r="L409" s="9" t="s">
        <v>28</v>
      </c>
    </row>
    <row r="410" spans="1:12" x14ac:dyDescent="0.2">
      <c r="A410" s="173"/>
      <c r="B410" s="185"/>
      <c r="C410" s="183"/>
      <c r="D410" s="183"/>
      <c r="E410" s="10" t="s">
        <v>204</v>
      </c>
      <c r="F410" s="9" t="s">
        <v>19</v>
      </c>
      <c r="G410" s="12">
        <v>2</v>
      </c>
      <c r="H410" s="9" t="s">
        <v>39</v>
      </c>
      <c r="I410" s="10" t="s">
        <v>204</v>
      </c>
      <c r="J410" s="9" t="s">
        <v>19</v>
      </c>
      <c r="K410" s="12">
        <v>2</v>
      </c>
      <c r="L410" s="9" t="s">
        <v>39</v>
      </c>
    </row>
    <row r="411" spans="1:12" ht="25.5" x14ac:dyDescent="0.2">
      <c r="A411" s="136" t="s">
        <v>479</v>
      </c>
      <c r="B411" s="85" t="s">
        <v>209</v>
      </c>
      <c r="C411" s="91" t="s">
        <v>19</v>
      </c>
      <c r="D411" s="89">
        <v>2</v>
      </c>
      <c r="E411" s="10" t="s">
        <v>210</v>
      </c>
      <c r="F411" s="91" t="s">
        <v>19</v>
      </c>
      <c r="G411" s="89">
        <v>2</v>
      </c>
      <c r="H411" s="9" t="s">
        <v>186</v>
      </c>
      <c r="I411" s="99"/>
      <c r="J411" s="11"/>
      <c r="K411" s="12"/>
      <c r="L411" s="133" t="s">
        <v>28</v>
      </c>
    </row>
    <row r="412" spans="1:12" x14ac:dyDescent="0.2">
      <c r="A412" s="136" t="s">
        <v>480</v>
      </c>
      <c r="B412" s="85" t="s">
        <v>213</v>
      </c>
      <c r="C412" s="91" t="s">
        <v>19</v>
      </c>
      <c r="D412" s="89">
        <v>2</v>
      </c>
      <c r="E412" s="10" t="s">
        <v>211</v>
      </c>
      <c r="F412" s="91" t="s">
        <v>19</v>
      </c>
      <c r="G412" s="89">
        <v>2</v>
      </c>
      <c r="H412" s="9" t="s">
        <v>186</v>
      </c>
      <c r="I412" s="65" t="s">
        <v>211</v>
      </c>
      <c r="J412" s="9" t="s">
        <v>19</v>
      </c>
      <c r="K412" s="12">
        <v>2</v>
      </c>
      <c r="L412" s="9" t="s">
        <v>28</v>
      </c>
    </row>
    <row r="413" spans="1:12" x14ac:dyDescent="0.2">
      <c r="A413" s="136" t="s">
        <v>481</v>
      </c>
      <c r="B413" s="10" t="s">
        <v>321</v>
      </c>
      <c r="C413" s="9" t="s">
        <v>19</v>
      </c>
      <c r="D413" s="12">
        <v>2</v>
      </c>
      <c r="E413" s="65"/>
      <c r="F413" s="9"/>
      <c r="G413" s="12"/>
      <c r="H413" s="101"/>
      <c r="I413" s="65" t="s">
        <v>211</v>
      </c>
      <c r="J413" s="9" t="s">
        <v>19</v>
      </c>
      <c r="K413" s="12">
        <v>2</v>
      </c>
      <c r="L413" s="9" t="s">
        <v>28</v>
      </c>
    </row>
    <row r="414" spans="1:12" x14ac:dyDescent="0.2">
      <c r="A414" s="136" t="s">
        <v>482</v>
      </c>
      <c r="B414" s="84" t="s">
        <v>187</v>
      </c>
      <c r="C414" s="90" t="s">
        <v>19</v>
      </c>
      <c r="D414" s="90" t="s">
        <v>232</v>
      </c>
      <c r="E414" s="10" t="s">
        <v>188</v>
      </c>
      <c r="F414" s="9" t="s">
        <v>19</v>
      </c>
      <c r="G414" s="9" t="s">
        <v>232</v>
      </c>
      <c r="H414" s="9" t="s">
        <v>186</v>
      </c>
      <c r="I414" s="10" t="s">
        <v>189</v>
      </c>
      <c r="J414" s="9" t="s">
        <v>19</v>
      </c>
      <c r="K414" s="9" t="s">
        <v>232</v>
      </c>
      <c r="L414" s="44" t="s">
        <v>28</v>
      </c>
    </row>
    <row r="415" spans="1:12" x14ac:dyDescent="0.2">
      <c r="A415" s="136" t="s">
        <v>483</v>
      </c>
      <c r="B415" s="10" t="s">
        <v>199</v>
      </c>
      <c r="C415" s="9" t="s">
        <v>19</v>
      </c>
      <c r="D415" s="9" t="s">
        <v>198</v>
      </c>
      <c r="E415" s="10"/>
      <c r="F415" s="9"/>
      <c r="G415" s="9"/>
      <c r="H415" s="9"/>
      <c r="I415" s="10" t="s">
        <v>200</v>
      </c>
      <c r="J415" s="9" t="s">
        <v>19</v>
      </c>
      <c r="K415" s="9" t="s">
        <v>198</v>
      </c>
      <c r="L415" s="9" t="s">
        <v>28</v>
      </c>
    </row>
    <row r="416" spans="1:12" x14ac:dyDescent="0.2">
      <c r="A416" s="172" t="s">
        <v>484</v>
      </c>
      <c r="B416" s="184" t="s">
        <v>207</v>
      </c>
      <c r="C416" s="182" t="s">
        <v>19</v>
      </c>
      <c r="D416" s="182" t="s">
        <v>193</v>
      </c>
      <c r="E416" s="10" t="s">
        <v>203</v>
      </c>
      <c r="F416" s="9" t="s">
        <v>19</v>
      </c>
      <c r="G416" s="12">
        <v>2</v>
      </c>
      <c r="H416" s="9" t="s">
        <v>186</v>
      </c>
      <c r="I416" s="10" t="s">
        <v>203</v>
      </c>
      <c r="J416" s="9" t="s">
        <v>19</v>
      </c>
      <c r="K416" s="12">
        <v>2</v>
      </c>
      <c r="L416" s="9" t="s">
        <v>28</v>
      </c>
    </row>
    <row r="417" spans="1:12" x14ac:dyDescent="0.2">
      <c r="A417" s="173"/>
      <c r="B417" s="185"/>
      <c r="C417" s="183"/>
      <c r="D417" s="183"/>
      <c r="E417" s="10" t="s">
        <v>203</v>
      </c>
      <c r="F417" s="9" t="s">
        <v>19</v>
      </c>
      <c r="G417" s="12">
        <v>2</v>
      </c>
      <c r="H417" s="9" t="s">
        <v>39</v>
      </c>
      <c r="I417" s="10" t="s">
        <v>203</v>
      </c>
      <c r="J417" s="9" t="s">
        <v>19</v>
      </c>
      <c r="K417" s="12">
        <v>2</v>
      </c>
      <c r="L417" s="9" t="s">
        <v>39</v>
      </c>
    </row>
    <row r="418" spans="1:12" x14ac:dyDescent="0.2">
      <c r="A418" s="172" t="s">
        <v>485</v>
      </c>
      <c r="B418" s="184" t="s">
        <v>208</v>
      </c>
      <c r="C418" s="182" t="s">
        <v>19</v>
      </c>
      <c r="D418" s="182" t="s">
        <v>193</v>
      </c>
      <c r="E418" s="10" t="s">
        <v>204</v>
      </c>
      <c r="F418" s="9" t="s">
        <v>19</v>
      </c>
      <c r="G418" s="12">
        <v>2</v>
      </c>
      <c r="H418" s="9" t="s">
        <v>186</v>
      </c>
      <c r="I418" s="10" t="s">
        <v>204</v>
      </c>
      <c r="J418" s="9" t="s">
        <v>19</v>
      </c>
      <c r="K418" s="12">
        <v>2</v>
      </c>
      <c r="L418" s="9" t="s">
        <v>28</v>
      </c>
    </row>
    <row r="419" spans="1:12" x14ac:dyDescent="0.2">
      <c r="A419" s="173"/>
      <c r="B419" s="185"/>
      <c r="C419" s="183"/>
      <c r="D419" s="183"/>
      <c r="E419" s="10" t="s">
        <v>204</v>
      </c>
      <c r="F419" s="9" t="s">
        <v>19</v>
      </c>
      <c r="G419" s="12">
        <v>2</v>
      </c>
      <c r="H419" s="9" t="s">
        <v>39</v>
      </c>
      <c r="I419" s="10" t="s">
        <v>204</v>
      </c>
      <c r="J419" s="9" t="s">
        <v>19</v>
      </c>
      <c r="K419" s="12">
        <v>2</v>
      </c>
      <c r="L419" s="9" t="s">
        <v>39</v>
      </c>
    </row>
    <row r="420" spans="1:12" ht="25.5" x14ac:dyDescent="0.2">
      <c r="A420" s="136" t="s">
        <v>486</v>
      </c>
      <c r="B420" s="85" t="s">
        <v>209</v>
      </c>
      <c r="C420" s="91" t="s">
        <v>19</v>
      </c>
      <c r="D420" s="89">
        <v>2</v>
      </c>
      <c r="E420" s="10" t="s">
        <v>210</v>
      </c>
      <c r="F420" s="91" t="s">
        <v>19</v>
      </c>
      <c r="G420" s="89">
        <v>2</v>
      </c>
      <c r="H420" s="9" t="s">
        <v>186</v>
      </c>
      <c r="I420" s="99"/>
      <c r="J420" s="11"/>
      <c r="K420" s="12"/>
      <c r="L420" s="133" t="s">
        <v>28</v>
      </c>
    </row>
    <row r="421" spans="1:12" x14ac:dyDescent="0.2">
      <c r="A421" s="136" t="s">
        <v>487</v>
      </c>
      <c r="B421" s="85" t="s">
        <v>213</v>
      </c>
      <c r="C421" s="91" t="s">
        <v>19</v>
      </c>
      <c r="D421" s="89">
        <v>2</v>
      </c>
      <c r="E421" s="10" t="s">
        <v>211</v>
      </c>
      <c r="F421" s="91" t="s">
        <v>19</v>
      </c>
      <c r="G421" s="89">
        <v>2</v>
      </c>
      <c r="H421" s="9" t="s">
        <v>186</v>
      </c>
      <c r="I421" s="65" t="s">
        <v>211</v>
      </c>
      <c r="J421" s="9" t="s">
        <v>19</v>
      </c>
      <c r="K421" s="12">
        <v>2</v>
      </c>
      <c r="L421" s="9" t="s">
        <v>28</v>
      </c>
    </row>
    <row r="422" spans="1:12" x14ac:dyDescent="0.2">
      <c r="A422" s="136" t="s">
        <v>488</v>
      </c>
      <c r="B422" s="10" t="s">
        <v>321</v>
      </c>
      <c r="C422" s="9" t="s">
        <v>19</v>
      </c>
      <c r="D422" s="12">
        <v>2</v>
      </c>
      <c r="E422" s="65"/>
      <c r="F422" s="9"/>
      <c r="G422" s="12"/>
      <c r="H422" s="101"/>
      <c r="I422" s="65" t="s">
        <v>211</v>
      </c>
      <c r="J422" s="9" t="s">
        <v>19</v>
      </c>
      <c r="K422" s="12">
        <v>2</v>
      </c>
      <c r="L422" s="9" t="s">
        <v>28</v>
      </c>
    </row>
    <row r="423" spans="1:12" x14ac:dyDescent="0.2">
      <c r="A423" s="136" t="s">
        <v>489</v>
      </c>
      <c r="B423" s="84" t="s">
        <v>187</v>
      </c>
      <c r="C423" s="90" t="s">
        <v>19</v>
      </c>
      <c r="D423" s="90" t="s">
        <v>9</v>
      </c>
      <c r="E423" s="10" t="s">
        <v>188</v>
      </c>
      <c r="F423" s="9" t="s">
        <v>19</v>
      </c>
      <c r="G423" s="9" t="s">
        <v>9</v>
      </c>
      <c r="H423" s="9" t="s">
        <v>186</v>
      </c>
      <c r="I423" s="10" t="s">
        <v>189</v>
      </c>
      <c r="J423" s="9" t="s">
        <v>19</v>
      </c>
      <c r="K423" s="9" t="s">
        <v>9</v>
      </c>
      <c r="L423" s="44" t="s">
        <v>28</v>
      </c>
    </row>
    <row r="424" spans="1:12" x14ac:dyDescent="0.2">
      <c r="A424" s="161" t="s">
        <v>490</v>
      </c>
      <c r="B424" s="10" t="s">
        <v>199</v>
      </c>
      <c r="C424" s="9" t="s">
        <v>19</v>
      </c>
      <c r="D424" s="9" t="s">
        <v>183</v>
      </c>
      <c r="E424" s="10"/>
      <c r="F424" s="9"/>
      <c r="G424" s="9"/>
      <c r="H424" s="9"/>
      <c r="I424" s="10" t="s">
        <v>200</v>
      </c>
      <c r="J424" s="9" t="s">
        <v>19</v>
      </c>
      <c r="K424" s="9" t="s">
        <v>183</v>
      </c>
      <c r="L424" s="9" t="s">
        <v>28</v>
      </c>
    </row>
    <row r="425" spans="1:12" x14ac:dyDescent="0.2">
      <c r="A425" s="172" t="s">
        <v>491</v>
      </c>
      <c r="B425" s="184" t="s">
        <v>207</v>
      </c>
      <c r="C425" s="182" t="s">
        <v>19</v>
      </c>
      <c r="D425" s="182" t="s">
        <v>198</v>
      </c>
      <c r="E425" s="10" t="s">
        <v>203</v>
      </c>
      <c r="F425" s="9" t="s">
        <v>19</v>
      </c>
      <c r="G425" s="12">
        <v>1</v>
      </c>
      <c r="H425" s="9" t="s">
        <v>186</v>
      </c>
      <c r="I425" s="10" t="s">
        <v>203</v>
      </c>
      <c r="J425" s="9" t="s">
        <v>19</v>
      </c>
      <c r="K425" s="12">
        <v>1</v>
      </c>
      <c r="L425" s="9" t="s">
        <v>28</v>
      </c>
    </row>
    <row r="426" spans="1:12" x14ac:dyDescent="0.2">
      <c r="A426" s="173"/>
      <c r="B426" s="185"/>
      <c r="C426" s="183"/>
      <c r="D426" s="183"/>
      <c r="E426" s="10" t="s">
        <v>203</v>
      </c>
      <c r="F426" s="9" t="s">
        <v>19</v>
      </c>
      <c r="G426" s="12">
        <v>1</v>
      </c>
      <c r="H426" s="9" t="s">
        <v>39</v>
      </c>
      <c r="I426" s="10" t="s">
        <v>203</v>
      </c>
      <c r="J426" s="9" t="s">
        <v>19</v>
      </c>
      <c r="K426" s="12">
        <f>G426</f>
        <v>1</v>
      </c>
      <c r="L426" s="9" t="s">
        <v>39</v>
      </c>
    </row>
    <row r="427" spans="1:12" x14ac:dyDescent="0.2">
      <c r="A427" s="172" t="s">
        <v>492</v>
      </c>
      <c r="B427" s="184" t="s">
        <v>208</v>
      </c>
      <c r="C427" s="182" t="s">
        <v>19</v>
      </c>
      <c r="D427" s="182" t="s">
        <v>198</v>
      </c>
      <c r="E427" s="134" t="s">
        <v>204</v>
      </c>
      <c r="F427" s="133" t="s">
        <v>19</v>
      </c>
      <c r="G427" s="135">
        <v>1</v>
      </c>
      <c r="H427" s="133" t="s">
        <v>186</v>
      </c>
      <c r="I427" s="134" t="s">
        <v>204</v>
      </c>
      <c r="J427" s="133" t="s">
        <v>19</v>
      </c>
      <c r="K427" s="135">
        <v>1</v>
      </c>
      <c r="L427" s="133" t="s">
        <v>28</v>
      </c>
    </row>
    <row r="428" spans="1:12" x14ac:dyDescent="0.2">
      <c r="A428" s="173"/>
      <c r="B428" s="185"/>
      <c r="C428" s="183"/>
      <c r="D428" s="183"/>
      <c r="E428" s="134" t="s">
        <v>204</v>
      </c>
      <c r="F428" s="133" t="s">
        <v>19</v>
      </c>
      <c r="G428" s="135">
        <v>1</v>
      </c>
      <c r="H428" s="133" t="s">
        <v>39</v>
      </c>
      <c r="I428" s="134" t="s">
        <v>204</v>
      </c>
      <c r="J428" s="133" t="s">
        <v>19</v>
      </c>
      <c r="K428" s="135">
        <f>G428</f>
        <v>1</v>
      </c>
      <c r="L428" s="133" t="s">
        <v>39</v>
      </c>
    </row>
    <row r="429" spans="1:12" ht="25.5" x14ac:dyDescent="0.2">
      <c r="A429" s="161" t="s">
        <v>493</v>
      </c>
      <c r="B429" s="85" t="s">
        <v>209</v>
      </c>
      <c r="C429" s="91" t="s">
        <v>19</v>
      </c>
      <c r="D429" s="89">
        <v>1</v>
      </c>
      <c r="E429" s="10" t="s">
        <v>210</v>
      </c>
      <c r="F429" s="91" t="s">
        <v>19</v>
      </c>
      <c r="G429" s="89">
        <v>1</v>
      </c>
      <c r="H429" s="9" t="s">
        <v>186</v>
      </c>
      <c r="I429" s="99"/>
      <c r="J429" s="11"/>
      <c r="K429" s="12"/>
      <c r="L429" s="133" t="s">
        <v>28</v>
      </c>
    </row>
    <row r="430" spans="1:12" x14ac:dyDescent="0.2">
      <c r="A430" s="161" t="s">
        <v>494</v>
      </c>
      <c r="B430" s="85" t="s">
        <v>213</v>
      </c>
      <c r="C430" s="91" t="s">
        <v>19</v>
      </c>
      <c r="D430" s="89">
        <v>1</v>
      </c>
      <c r="E430" s="10" t="s">
        <v>211</v>
      </c>
      <c r="F430" s="91" t="s">
        <v>19</v>
      </c>
      <c r="G430" s="89">
        <v>1</v>
      </c>
      <c r="H430" s="9" t="s">
        <v>186</v>
      </c>
      <c r="I430" s="65" t="s">
        <v>211</v>
      </c>
      <c r="J430" s="9" t="s">
        <v>19</v>
      </c>
      <c r="K430" s="12">
        <v>1</v>
      </c>
      <c r="L430" s="9" t="s">
        <v>28</v>
      </c>
    </row>
    <row r="431" spans="1:12" x14ac:dyDescent="0.2">
      <c r="A431" s="161" t="s">
        <v>495</v>
      </c>
      <c r="B431" s="10" t="s">
        <v>321</v>
      </c>
      <c r="C431" s="9" t="s">
        <v>19</v>
      </c>
      <c r="D431" s="12">
        <v>1</v>
      </c>
      <c r="E431" s="65"/>
      <c r="F431" s="9"/>
      <c r="G431" s="12"/>
      <c r="H431" s="101"/>
      <c r="I431" s="65" t="s">
        <v>211</v>
      </c>
      <c r="J431" s="9" t="s">
        <v>19</v>
      </c>
      <c r="K431" s="12">
        <v>1</v>
      </c>
      <c r="L431" s="9" t="s">
        <v>28</v>
      </c>
    </row>
    <row r="432" spans="1:12" x14ac:dyDescent="0.2">
      <c r="A432" s="161" t="s">
        <v>496</v>
      </c>
      <c r="B432" s="84" t="s">
        <v>187</v>
      </c>
      <c r="C432" s="90" t="s">
        <v>19</v>
      </c>
      <c r="D432" s="90" t="s">
        <v>9</v>
      </c>
      <c r="E432" s="10" t="s">
        <v>188</v>
      </c>
      <c r="F432" s="9" t="s">
        <v>19</v>
      </c>
      <c r="G432" s="9" t="s">
        <v>9</v>
      </c>
      <c r="H432" s="9" t="s">
        <v>186</v>
      </c>
      <c r="I432" s="10" t="s">
        <v>189</v>
      </c>
      <c r="J432" s="9" t="s">
        <v>19</v>
      </c>
      <c r="K432" s="9" t="s">
        <v>9</v>
      </c>
      <c r="L432" s="44" t="s">
        <v>28</v>
      </c>
    </row>
    <row r="433" spans="1:12" x14ac:dyDescent="0.2">
      <c r="A433" s="87" t="s">
        <v>497</v>
      </c>
      <c r="B433" s="10" t="s">
        <v>199</v>
      </c>
      <c r="C433" s="9" t="s">
        <v>19</v>
      </c>
      <c r="D433" s="9" t="s">
        <v>183</v>
      </c>
      <c r="E433" s="10"/>
      <c r="F433" s="9"/>
      <c r="G433" s="9"/>
      <c r="H433" s="9"/>
      <c r="I433" s="10" t="s">
        <v>200</v>
      </c>
      <c r="J433" s="9" t="s">
        <v>19</v>
      </c>
      <c r="K433" s="9" t="s">
        <v>183</v>
      </c>
      <c r="L433" s="9" t="s">
        <v>28</v>
      </c>
    </row>
    <row r="434" spans="1:12" x14ac:dyDescent="0.2">
      <c r="A434" s="172" t="s">
        <v>498</v>
      </c>
      <c r="B434" s="184" t="s">
        <v>207</v>
      </c>
      <c r="C434" s="182" t="s">
        <v>19</v>
      </c>
      <c r="D434" s="182" t="s">
        <v>198</v>
      </c>
      <c r="E434" s="10" t="s">
        <v>203</v>
      </c>
      <c r="F434" s="9" t="s">
        <v>19</v>
      </c>
      <c r="G434" s="12">
        <v>1</v>
      </c>
      <c r="H434" s="9" t="s">
        <v>186</v>
      </c>
      <c r="I434" s="10" t="s">
        <v>203</v>
      </c>
      <c r="J434" s="9" t="s">
        <v>19</v>
      </c>
      <c r="K434" s="12">
        <v>1</v>
      </c>
      <c r="L434" s="9" t="s">
        <v>28</v>
      </c>
    </row>
    <row r="435" spans="1:12" x14ac:dyDescent="0.2">
      <c r="A435" s="173"/>
      <c r="B435" s="185"/>
      <c r="C435" s="183"/>
      <c r="D435" s="183"/>
      <c r="E435" s="10" t="s">
        <v>203</v>
      </c>
      <c r="F435" s="9" t="s">
        <v>19</v>
      </c>
      <c r="G435" s="12">
        <v>1</v>
      </c>
      <c r="H435" s="9" t="s">
        <v>39</v>
      </c>
      <c r="I435" s="10" t="s">
        <v>203</v>
      </c>
      <c r="J435" s="9" t="s">
        <v>19</v>
      </c>
      <c r="K435" s="12">
        <f>G435</f>
        <v>1</v>
      </c>
      <c r="L435" s="9" t="s">
        <v>39</v>
      </c>
    </row>
    <row r="436" spans="1:12" x14ac:dyDescent="0.2">
      <c r="A436" s="172" t="s">
        <v>499</v>
      </c>
      <c r="B436" s="184" t="s">
        <v>208</v>
      </c>
      <c r="C436" s="182" t="s">
        <v>19</v>
      </c>
      <c r="D436" s="182" t="s">
        <v>198</v>
      </c>
      <c r="E436" s="134" t="s">
        <v>204</v>
      </c>
      <c r="F436" s="133" t="s">
        <v>19</v>
      </c>
      <c r="G436" s="135">
        <v>1</v>
      </c>
      <c r="H436" s="133" t="s">
        <v>186</v>
      </c>
      <c r="I436" s="134" t="s">
        <v>204</v>
      </c>
      <c r="J436" s="133" t="s">
        <v>19</v>
      </c>
      <c r="K436" s="135">
        <v>1</v>
      </c>
      <c r="L436" s="133" t="s">
        <v>28</v>
      </c>
    </row>
    <row r="437" spans="1:12" x14ac:dyDescent="0.2">
      <c r="A437" s="173"/>
      <c r="B437" s="185"/>
      <c r="C437" s="183"/>
      <c r="D437" s="183"/>
      <c r="E437" s="134" t="s">
        <v>204</v>
      </c>
      <c r="F437" s="133" t="s">
        <v>19</v>
      </c>
      <c r="G437" s="135">
        <v>1</v>
      </c>
      <c r="H437" s="133" t="s">
        <v>39</v>
      </c>
      <c r="I437" s="134" t="s">
        <v>204</v>
      </c>
      <c r="J437" s="133" t="s">
        <v>19</v>
      </c>
      <c r="K437" s="135">
        <f>G437</f>
        <v>1</v>
      </c>
      <c r="L437" s="133" t="s">
        <v>39</v>
      </c>
    </row>
    <row r="438" spans="1:12" ht="25.5" x14ac:dyDescent="0.2">
      <c r="A438" s="87" t="s">
        <v>500</v>
      </c>
      <c r="B438" s="85" t="s">
        <v>209</v>
      </c>
      <c r="C438" s="91" t="s">
        <v>19</v>
      </c>
      <c r="D438" s="89">
        <v>1</v>
      </c>
      <c r="E438" s="10" t="s">
        <v>210</v>
      </c>
      <c r="F438" s="91" t="s">
        <v>19</v>
      </c>
      <c r="G438" s="89">
        <v>1</v>
      </c>
      <c r="H438" s="9" t="s">
        <v>186</v>
      </c>
      <c r="I438" s="99"/>
      <c r="J438" s="11"/>
      <c r="K438" s="12"/>
      <c r="L438" s="133" t="s">
        <v>28</v>
      </c>
    </row>
    <row r="439" spans="1:12" x14ac:dyDescent="0.2">
      <c r="A439" s="87" t="s">
        <v>501</v>
      </c>
      <c r="B439" s="85" t="s">
        <v>213</v>
      </c>
      <c r="C439" s="91" t="s">
        <v>19</v>
      </c>
      <c r="D439" s="89">
        <v>1</v>
      </c>
      <c r="E439" s="10" t="s">
        <v>211</v>
      </c>
      <c r="F439" s="91" t="s">
        <v>19</v>
      </c>
      <c r="G439" s="89">
        <v>1</v>
      </c>
      <c r="H439" s="9" t="s">
        <v>186</v>
      </c>
      <c r="I439" s="65" t="s">
        <v>211</v>
      </c>
      <c r="J439" s="9" t="s">
        <v>19</v>
      </c>
      <c r="K439" s="12">
        <v>1</v>
      </c>
      <c r="L439" s="9" t="s">
        <v>28</v>
      </c>
    </row>
    <row r="440" spans="1:12" x14ac:dyDescent="0.2">
      <c r="A440" s="87" t="s">
        <v>33</v>
      </c>
      <c r="B440" s="10" t="s">
        <v>321</v>
      </c>
      <c r="C440" s="9" t="s">
        <v>19</v>
      </c>
      <c r="D440" s="12">
        <v>1</v>
      </c>
      <c r="E440" s="65"/>
      <c r="F440" s="9"/>
      <c r="G440" s="12"/>
      <c r="H440" s="101"/>
      <c r="I440" s="65" t="s">
        <v>211</v>
      </c>
      <c r="J440" s="9" t="s">
        <v>19</v>
      </c>
      <c r="K440" s="12">
        <v>1</v>
      </c>
      <c r="L440" s="9" t="s">
        <v>28</v>
      </c>
    </row>
    <row r="441" spans="1:12" x14ac:dyDescent="0.2">
      <c r="A441" s="136" t="s">
        <v>502</v>
      </c>
      <c r="B441" s="134" t="s">
        <v>227</v>
      </c>
      <c r="C441" s="133" t="s">
        <v>19</v>
      </c>
      <c r="D441" s="133" t="s">
        <v>198</v>
      </c>
      <c r="E441" s="134" t="s">
        <v>229</v>
      </c>
      <c r="F441" s="133" t="s">
        <v>19</v>
      </c>
      <c r="G441" s="133" t="s">
        <v>198</v>
      </c>
      <c r="H441" s="133" t="s">
        <v>186</v>
      </c>
      <c r="I441" s="134" t="s">
        <v>228</v>
      </c>
      <c r="J441" s="133" t="s">
        <v>19</v>
      </c>
      <c r="K441" s="133" t="s">
        <v>198</v>
      </c>
      <c r="L441" s="44" t="s">
        <v>28</v>
      </c>
    </row>
    <row r="442" spans="1:12" x14ac:dyDescent="0.2">
      <c r="A442" s="87" t="s">
        <v>503</v>
      </c>
      <c r="B442" s="10" t="s">
        <v>199</v>
      </c>
      <c r="C442" s="9" t="s">
        <v>19</v>
      </c>
      <c r="D442" s="9" t="s">
        <v>198</v>
      </c>
      <c r="E442" s="10"/>
      <c r="F442" s="9"/>
      <c r="G442" s="9"/>
      <c r="H442" s="9"/>
      <c r="I442" s="10" t="s">
        <v>200</v>
      </c>
      <c r="J442" s="9" t="s">
        <v>19</v>
      </c>
      <c r="K442" s="9" t="s">
        <v>198</v>
      </c>
      <c r="L442" s="9" t="s">
        <v>28</v>
      </c>
    </row>
    <row r="443" spans="1:12" x14ac:dyDescent="0.2">
      <c r="A443" s="87" t="s">
        <v>504</v>
      </c>
      <c r="B443" s="10" t="s">
        <v>230</v>
      </c>
      <c r="C443" s="9" t="s">
        <v>19</v>
      </c>
      <c r="D443" s="12">
        <v>4</v>
      </c>
      <c r="E443" s="65" t="s">
        <v>219</v>
      </c>
      <c r="F443" s="9" t="s">
        <v>19</v>
      </c>
      <c r="G443" s="12">
        <v>4</v>
      </c>
      <c r="H443" s="9" t="s">
        <v>186</v>
      </c>
      <c r="I443" s="65" t="s">
        <v>219</v>
      </c>
      <c r="J443" s="9" t="s">
        <v>19</v>
      </c>
      <c r="K443" s="12">
        <v>4</v>
      </c>
      <c r="L443" s="9" t="s">
        <v>28</v>
      </c>
    </row>
    <row r="444" spans="1:12" x14ac:dyDescent="0.2">
      <c r="A444" s="87" t="s">
        <v>505</v>
      </c>
      <c r="B444" s="84" t="s">
        <v>227</v>
      </c>
      <c r="C444" s="90" t="s">
        <v>19</v>
      </c>
      <c r="D444" s="90" t="s">
        <v>183</v>
      </c>
      <c r="E444" s="10" t="s">
        <v>229</v>
      </c>
      <c r="F444" s="9" t="s">
        <v>19</v>
      </c>
      <c r="G444" s="9" t="s">
        <v>183</v>
      </c>
      <c r="H444" s="9" t="s">
        <v>186</v>
      </c>
      <c r="I444" s="10" t="s">
        <v>228</v>
      </c>
      <c r="J444" s="9" t="s">
        <v>19</v>
      </c>
      <c r="K444" s="9" t="s">
        <v>183</v>
      </c>
      <c r="L444" s="44" t="s">
        <v>28</v>
      </c>
    </row>
    <row r="445" spans="1:12" x14ac:dyDescent="0.2">
      <c r="A445" s="87" t="s">
        <v>506</v>
      </c>
      <c r="B445" s="10" t="s">
        <v>199</v>
      </c>
      <c r="C445" s="9" t="s">
        <v>19</v>
      </c>
      <c r="D445" s="9" t="s">
        <v>183</v>
      </c>
      <c r="E445" s="10"/>
      <c r="F445" s="9"/>
      <c r="G445" s="9"/>
      <c r="H445" s="9"/>
      <c r="I445" s="10" t="s">
        <v>200</v>
      </c>
      <c r="J445" s="9" t="s">
        <v>19</v>
      </c>
      <c r="K445" s="9" t="s">
        <v>183</v>
      </c>
      <c r="L445" s="9" t="s">
        <v>28</v>
      </c>
    </row>
    <row r="446" spans="1:12" x14ac:dyDescent="0.2">
      <c r="A446" s="87" t="s">
        <v>507</v>
      </c>
      <c r="B446" s="10" t="s">
        <v>231</v>
      </c>
      <c r="C446" s="9" t="s">
        <v>19</v>
      </c>
      <c r="D446" s="12">
        <v>2</v>
      </c>
      <c r="E446" s="10" t="s">
        <v>211</v>
      </c>
      <c r="F446" s="9" t="s">
        <v>19</v>
      </c>
      <c r="G446" s="12">
        <v>2</v>
      </c>
      <c r="H446" s="9" t="s">
        <v>186</v>
      </c>
      <c r="I446" s="65" t="s">
        <v>219</v>
      </c>
      <c r="J446" s="9" t="s">
        <v>19</v>
      </c>
      <c r="K446" s="12">
        <v>2</v>
      </c>
      <c r="L446" s="9" t="s">
        <v>28</v>
      </c>
    </row>
    <row r="447" spans="1:12" x14ac:dyDescent="0.2">
      <c r="A447" s="87" t="s">
        <v>508</v>
      </c>
      <c r="B447" s="84" t="s">
        <v>187</v>
      </c>
      <c r="C447" s="90" t="s">
        <v>19</v>
      </c>
      <c r="D447" s="90" t="s">
        <v>9</v>
      </c>
      <c r="E447" s="10" t="s">
        <v>188</v>
      </c>
      <c r="F447" s="9" t="s">
        <v>19</v>
      </c>
      <c r="G447" s="9" t="s">
        <v>9</v>
      </c>
      <c r="H447" s="9" t="s">
        <v>186</v>
      </c>
      <c r="I447" s="10" t="s">
        <v>189</v>
      </c>
      <c r="J447" s="9" t="s">
        <v>19</v>
      </c>
      <c r="K447" s="9" t="s">
        <v>9</v>
      </c>
      <c r="L447" s="44" t="s">
        <v>28</v>
      </c>
    </row>
    <row r="448" spans="1:12" x14ac:dyDescent="0.2">
      <c r="A448" s="87" t="s">
        <v>509</v>
      </c>
      <c r="B448" s="10" t="s">
        <v>199</v>
      </c>
      <c r="C448" s="9" t="s">
        <v>19</v>
      </c>
      <c r="D448" s="9" t="s">
        <v>183</v>
      </c>
      <c r="E448" s="10"/>
      <c r="F448" s="9"/>
      <c r="G448" s="9"/>
      <c r="H448" s="9"/>
      <c r="I448" s="10" t="s">
        <v>200</v>
      </c>
      <c r="J448" s="9" t="s">
        <v>19</v>
      </c>
      <c r="K448" s="9" t="s">
        <v>183</v>
      </c>
      <c r="L448" s="9" t="s">
        <v>28</v>
      </c>
    </row>
    <row r="449" spans="1:12" x14ac:dyDescent="0.2">
      <c r="A449" s="172" t="s">
        <v>510</v>
      </c>
      <c r="B449" s="184" t="s">
        <v>207</v>
      </c>
      <c r="C449" s="182" t="s">
        <v>19</v>
      </c>
      <c r="D449" s="182" t="s">
        <v>198</v>
      </c>
      <c r="E449" s="10" t="s">
        <v>203</v>
      </c>
      <c r="F449" s="9" t="s">
        <v>19</v>
      </c>
      <c r="G449" s="12">
        <v>1</v>
      </c>
      <c r="H449" s="9" t="s">
        <v>186</v>
      </c>
      <c r="I449" s="10" t="s">
        <v>203</v>
      </c>
      <c r="J449" s="9" t="s">
        <v>19</v>
      </c>
      <c r="K449" s="12">
        <v>1</v>
      </c>
      <c r="L449" s="9" t="s">
        <v>28</v>
      </c>
    </row>
    <row r="450" spans="1:12" x14ac:dyDescent="0.2">
      <c r="A450" s="173"/>
      <c r="B450" s="185"/>
      <c r="C450" s="183"/>
      <c r="D450" s="183"/>
      <c r="E450" s="10" t="s">
        <v>203</v>
      </c>
      <c r="F450" s="9" t="s">
        <v>19</v>
      </c>
      <c r="G450" s="12">
        <v>1</v>
      </c>
      <c r="H450" s="9" t="s">
        <v>39</v>
      </c>
      <c r="I450" s="10" t="s">
        <v>203</v>
      </c>
      <c r="J450" s="9" t="s">
        <v>19</v>
      </c>
      <c r="K450" s="12">
        <f>G450</f>
        <v>1</v>
      </c>
      <c r="L450" s="9" t="s">
        <v>39</v>
      </c>
    </row>
    <row r="451" spans="1:12" x14ac:dyDescent="0.2">
      <c r="A451" s="172" t="s">
        <v>511</v>
      </c>
      <c r="B451" s="184" t="s">
        <v>208</v>
      </c>
      <c r="C451" s="182" t="s">
        <v>19</v>
      </c>
      <c r="D451" s="182" t="s">
        <v>198</v>
      </c>
      <c r="E451" s="10" t="s">
        <v>204</v>
      </c>
      <c r="F451" s="9" t="s">
        <v>19</v>
      </c>
      <c r="G451" s="12">
        <v>1</v>
      </c>
      <c r="H451" s="9" t="s">
        <v>186</v>
      </c>
      <c r="I451" s="10" t="s">
        <v>204</v>
      </c>
      <c r="J451" s="9" t="s">
        <v>19</v>
      </c>
      <c r="K451" s="12">
        <v>1</v>
      </c>
      <c r="L451" s="9" t="s">
        <v>28</v>
      </c>
    </row>
    <row r="452" spans="1:12" x14ac:dyDescent="0.2">
      <c r="A452" s="173"/>
      <c r="B452" s="185"/>
      <c r="C452" s="183"/>
      <c r="D452" s="183"/>
      <c r="E452" s="10" t="s">
        <v>204</v>
      </c>
      <c r="F452" s="9" t="s">
        <v>19</v>
      </c>
      <c r="G452" s="12">
        <v>1</v>
      </c>
      <c r="H452" s="9" t="s">
        <v>39</v>
      </c>
      <c r="I452" s="10" t="s">
        <v>204</v>
      </c>
      <c r="J452" s="9" t="s">
        <v>19</v>
      </c>
      <c r="K452" s="12">
        <f>G452</f>
        <v>1</v>
      </c>
      <c r="L452" s="9" t="s">
        <v>39</v>
      </c>
    </row>
    <row r="453" spans="1:12" ht="25.5" x14ac:dyDescent="0.2">
      <c r="A453" s="87" t="s">
        <v>512</v>
      </c>
      <c r="B453" s="85" t="s">
        <v>209</v>
      </c>
      <c r="C453" s="91" t="s">
        <v>19</v>
      </c>
      <c r="D453" s="89">
        <v>1</v>
      </c>
      <c r="E453" s="10" t="s">
        <v>210</v>
      </c>
      <c r="F453" s="91" t="s">
        <v>19</v>
      </c>
      <c r="G453" s="89">
        <v>1</v>
      </c>
      <c r="H453" s="9" t="s">
        <v>186</v>
      </c>
      <c r="I453" s="99"/>
      <c r="J453" s="11"/>
      <c r="K453" s="12"/>
      <c r="L453" s="133" t="s">
        <v>28</v>
      </c>
    </row>
    <row r="454" spans="1:12" x14ac:dyDescent="0.2">
      <c r="A454" s="87" t="s">
        <v>513</v>
      </c>
      <c r="B454" s="85" t="s">
        <v>213</v>
      </c>
      <c r="C454" s="91" t="s">
        <v>19</v>
      </c>
      <c r="D454" s="89">
        <v>1</v>
      </c>
      <c r="E454" s="10" t="s">
        <v>211</v>
      </c>
      <c r="F454" s="91" t="s">
        <v>19</v>
      </c>
      <c r="G454" s="89">
        <v>1</v>
      </c>
      <c r="H454" s="9" t="s">
        <v>186</v>
      </c>
      <c r="I454" s="65" t="s">
        <v>211</v>
      </c>
      <c r="J454" s="9" t="s">
        <v>19</v>
      </c>
      <c r="K454" s="12">
        <v>1</v>
      </c>
      <c r="L454" s="9" t="s">
        <v>28</v>
      </c>
    </row>
    <row r="455" spans="1:12" x14ac:dyDescent="0.2">
      <c r="A455" s="87" t="s">
        <v>514</v>
      </c>
      <c r="B455" s="10" t="s">
        <v>322</v>
      </c>
      <c r="C455" s="9" t="s">
        <v>19</v>
      </c>
      <c r="D455" s="12">
        <v>1</v>
      </c>
      <c r="E455" s="65"/>
      <c r="F455" s="9"/>
      <c r="G455" s="12"/>
      <c r="H455" s="101"/>
      <c r="I455" s="65" t="s">
        <v>211</v>
      </c>
      <c r="J455" s="9" t="s">
        <v>19</v>
      </c>
      <c r="K455" s="12">
        <v>1</v>
      </c>
      <c r="L455" s="9" t="s">
        <v>28</v>
      </c>
    </row>
    <row r="456" spans="1:12" x14ac:dyDescent="0.2">
      <c r="A456" s="87" t="s">
        <v>515</v>
      </c>
      <c r="B456" s="10" t="s">
        <v>187</v>
      </c>
      <c r="C456" s="90" t="s">
        <v>19</v>
      </c>
      <c r="D456" s="90" t="s">
        <v>183</v>
      </c>
      <c r="E456" s="10" t="s">
        <v>188</v>
      </c>
      <c r="F456" s="9" t="s">
        <v>19</v>
      </c>
      <c r="G456" s="9" t="s">
        <v>183</v>
      </c>
      <c r="H456" s="9" t="s">
        <v>186</v>
      </c>
      <c r="I456" s="10" t="s">
        <v>189</v>
      </c>
      <c r="J456" s="9" t="s">
        <v>19</v>
      </c>
      <c r="K456" s="9" t="s">
        <v>183</v>
      </c>
      <c r="L456" s="44" t="s">
        <v>28</v>
      </c>
    </row>
    <row r="457" spans="1:12" x14ac:dyDescent="0.2">
      <c r="A457" s="87" t="s">
        <v>516</v>
      </c>
      <c r="B457" s="10" t="s">
        <v>199</v>
      </c>
      <c r="C457" s="9" t="s">
        <v>19</v>
      </c>
      <c r="D457" s="9" t="s">
        <v>183</v>
      </c>
      <c r="E457" s="10"/>
      <c r="F457" s="9"/>
      <c r="G457" s="9"/>
      <c r="H457" s="9"/>
      <c r="I457" s="10" t="s">
        <v>200</v>
      </c>
      <c r="J457" s="9" t="s">
        <v>19</v>
      </c>
      <c r="K457" s="9" t="s">
        <v>183</v>
      </c>
      <c r="L457" s="9" t="s">
        <v>28</v>
      </c>
    </row>
    <row r="458" spans="1:12" x14ac:dyDescent="0.2">
      <c r="A458" s="87" t="s">
        <v>517</v>
      </c>
      <c r="B458" s="10" t="s">
        <v>187</v>
      </c>
      <c r="C458" s="90" t="s">
        <v>19</v>
      </c>
      <c r="D458" s="90" t="s">
        <v>183</v>
      </c>
      <c r="E458" s="10" t="s">
        <v>188</v>
      </c>
      <c r="F458" s="9" t="s">
        <v>19</v>
      </c>
      <c r="G458" s="9" t="s">
        <v>183</v>
      </c>
      <c r="H458" s="9" t="s">
        <v>186</v>
      </c>
      <c r="I458" s="10" t="s">
        <v>189</v>
      </c>
      <c r="J458" s="9" t="s">
        <v>19</v>
      </c>
      <c r="K458" s="9" t="s">
        <v>183</v>
      </c>
      <c r="L458" s="44" t="s">
        <v>28</v>
      </c>
    </row>
    <row r="459" spans="1:12" x14ac:dyDescent="0.2">
      <c r="A459" s="87" t="s">
        <v>518</v>
      </c>
      <c r="B459" s="10" t="s">
        <v>199</v>
      </c>
      <c r="C459" s="9" t="s">
        <v>19</v>
      </c>
      <c r="D459" s="9" t="s">
        <v>183</v>
      </c>
      <c r="E459" s="10"/>
      <c r="F459" s="9"/>
      <c r="G459" s="9"/>
      <c r="H459" s="9"/>
      <c r="I459" s="10" t="s">
        <v>200</v>
      </c>
      <c r="J459" s="9" t="s">
        <v>19</v>
      </c>
      <c r="K459" s="9" t="s">
        <v>183</v>
      </c>
      <c r="L459" s="9" t="s">
        <v>28</v>
      </c>
    </row>
    <row r="460" spans="1:12" x14ac:dyDescent="0.2">
      <c r="A460" s="172" t="s">
        <v>519</v>
      </c>
      <c r="B460" s="184" t="s">
        <v>201</v>
      </c>
      <c r="C460" s="182" t="s">
        <v>19</v>
      </c>
      <c r="D460" s="182" t="s">
        <v>198</v>
      </c>
      <c r="E460" s="10" t="s">
        <v>233</v>
      </c>
      <c r="F460" s="9" t="s">
        <v>19</v>
      </c>
      <c r="G460" s="9" t="s">
        <v>183</v>
      </c>
      <c r="H460" s="9" t="s">
        <v>186</v>
      </c>
      <c r="I460" s="10" t="s">
        <v>319</v>
      </c>
      <c r="J460" s="9" t="s">
        <v>19</v>
      </c>
      <c r="K460" s="9" t="s">
        <v>183</v>
      </c>
      <c r="L460" s="9" t="s">
        <v>28</v>
      </c>
    </row>
    <row r="461" spans="1:12" x14ac:dyDescent="0.2">
      <c r="A461" s="173"/>
      <c r="B461" s="185"/>
      <c r="C461" s="183"/>
      <c r="D461" s="183"/>
      <c r="E461" s="10" t="s">
        <v>234</v>
      </c>
      <c r="F461" s="9" t="s">
        <v>19</v>
      </c>
      <c r="G461" s="9" t="s">
        <v>183</v>
      </c>
      <c r="H461" s="9" t="s">
        <v>186</v>
      </c>
      <c r="I461" s="10" t="s">
        <v>320</v>
      </c>
      <c r="J461" s="9" t="s">
        <v>19</v>
      </c>
      <c r="K461" s="9" t="s">
        <v>183</v>
      </c>
      <c r="L461" s="9" t="s">
        <v>28</v>
      </c>
    </row>
    <row r="462" spans="1:12" x14ac:dyDescent="0.2">
      <c r="A462" s="87" t="s">
        <v>520</v>
      </c>
      <c r="B462" s="84" t="s">
        <v>206</v>
      </c>
      <c r="C462" s="90" t="s">
        <v>19</v>
      </c>
      <c r="D462" s="88">
        <v>6</v>
      </c>
      <c r="E462" s="10" t="s">
        <v>202</v>
      </c>
      <c r="F462" s="9" t="s">
        <v>19</v>
      </c>
      <c r="G462" s="12">
        <v>6</v>
      </c>
      <c r="H462" s="9" t="s">
        <v>186</v>
      </c>
      <c r="I462" s="10" t="s">
        <v>202</v>
      </c>
      <c r="J462" s="9" t="s">
        <v>19</v>
      </c>
      <c r="K462" s="12">
        <f>G462</f>
        <v>6</v>
      </c>
      <c r="L462" s="9" t="s">
        <v>28</v>
      </c>
    </row>
    <row r="463" spans="1:12" x14ac:dyDescent="0.2">
      <c r="A463" s="87" t="s">
        <v>521</v>
      </c>
      <c r="B463" s="84" t="s">
        <v>207</v>
      </c>
      <c r="C463" s="90" t="s">
        <v>19</v>
      </c>
      <c r="D463" s="88">
        <v>6</v>
      </c>
      <c r="E463" s="10" t="s">
        <v>203</v>
      </c>
      <c r="F463" s="9" t="s">
        <v>19</v>
      </c>
      <c r="G463" s="12">
        <v>6</v>
      </c>
      <c r="H463" s="9" t="s">
        <v>186</v>
      </c>
      <c r="I463" s="10" t="s">
        <v>203</v>
      </c>
      <c r="J463" s="9" t="s">
        <v>19</v>
      </c>
      <c r="K463" s="12">
        <f>G463</f>
        <v>6</v>
      </c>
      <c r="L463" s="9" t="s">
        <v>28</v>
      </c>
    </row>
    <row r="464" spans="1:12" x14ac:dyDescent="0.2">
      <c r="A464" s="87" t="s">
        <v>522</v>
      </c>
      <c r="B464" s="10" t="s">
        <v>208</v>
      </c>
      <c r="C464" s="9" t="s">
        <v>19</v>
      </c>
      <c r="D464" s="12">
        <v>6</v>
      </c>
      <c r="E464" s="10" t="s">
        <v>204</v>
      </c>
      <c r="F464" s="90" t="s">
        <v>19</v>
      </c>
      <c r="G464" s="88">
        <v>6</v>
      </c>
      <c r="H464" s="9" t="s">
        <v>186</v>
      </c>
      <c r="I464" s="10" t="s">
        <v>204</v>
      </c>
      <c r="J464" s="9" t="s">
        <v>19</v>
      </c>
      <c r="K464" s="12">
        <v>6</v>
      </c>
      <c r="L464" s="9" t="s">
        <v>28</v>
      </c>
    </row>
    <row r="465" spans="1:12" x14ac:dyDescent="0.2">
      <c r="A465" s="87" t="s">
        <v>523</v>
      </c>
      <c r="B465" s="84" t="s">
        <v>187</v>
      </c>
      <c r="C465" s="90" t="s">
        <v>19</v>
      </c>
      <c r="D465" s="90" t="s">
        <v>198</v>
      </c>
      <c r="E465" s="10" t="s">
        <v>188</v>
      </c>
      <c r="F465" s="9" t="s">
        <v>19</v>
      </c>
      <c r="G465" s="9" t="s">
        <v>198</v>
      </c>
      <c r="H465" s="9" t="s">
        <v>186</v>
      </c>
      <c r="I465" s="10" t="s">
        <v>189</v>
      </c>
      <c r="J465" s="9" t="s">
        <v>19</v>
      </c>
      <c r="K465" s="9" t="s">
        <v>198</v>
      </c>
      <c r="L465" s="44" t="s">
        <v>28</v>
      </c>
    </row>
    <row r="466" spans="1:12" x14ac:dyDescent="0.2">
      <c r="A466" s="87" t="s">
        <v>524</v>
      </c>
      <c r="B466" s="10" t="s">
        <v>199</v>
      </c>
      <c r="C466" s="9" t="s">
        <v>19</v>
      </c>
      <c r="D466" s="9" t="s">
        <v>198</v>
      </c>
      <c r="E466" s="10"/>
      <c r="F466" s="9"/>
      <c r="G466" s="9"/>
      <c r="H466" s="9"/>
      <c r="I466" s="10" t="s">
        <v>200</v>
      </c>
      <c r="J466" s="9" t="s">
        <v>19</v>
      </c>
      <c r="K466" s="9" t="s">
        <v>198</v>
      </c>
      <c r="L466" s="9" t="s">
        <v>28</v>
      </c>
    </row>
    <row r="467" spans="1:12" x14ac:dyDescent="0.2">
      <c r="A467" s="87" t="s">
        <v>525</v>
      </c>
      <c r="B467" s="84" t="s">
        <v>206</v>
      </c>
      <c r="C467" s="90" t="s">
        <v>19</v>
      </c>
      <c r="D467" s="88">
        <v>2</v>
      </c>
      <c r="E467" s="10" t="s">
        <v>202</v>
      </c>
      <c r="F467" s="9" t="s">
        <v>19</v>
      </c>
      <c r="G467" s="12">
        <v>2</v>
      </c>
      <c r="H467" s="9" t="s">
        <v>186</v>
      </c>
      <c r="I467" s="10" t="s">
        <v>202</v>
      </c>
      <c r="J467" s="9" t="s">
        <v>19</v>
      </c>
      <c r="K467" s="12">
        <v>2</v>
      </c>
      <c r="L467" s="9" t="s">
        <v>28</v>
      </c>
    </row>
    <row r="468" spans="1:12" x14ac:dyDescent="0.2">
      <c r="A468" s="172" t="s">
        <v>526</v>
      </c>
      <c r="B468" s="184" t="s">
        <v>207</v>
      </c>
      <c r="C468" s="182" t="s">
        <v>19</v>
      </c>
      <c r="D468" s="182" t="s">
        <v>232</v>
      </c>
      <c r="E468" s="10" t="s">
        <v>203</v>
      </c>
      <c r="F468" s="9" t="s">
        <v>19</v>
      </c>
      <c r="G468" s="12">
        <v>4</v>
      </c>
      <c r="H468" s="9" t="s">
        <v>39</v>
      </c>
      <c r="I468" s="10" t="s">
        <v>203</v>
      </c>
      <c r="J468" s="9" t="s">
        <v>19</v>
      </c>
      <c r="K468" s="12">
        <v>4</v>
      </c>
      <c r="L468" s="9" t="s">
        <v>39</v>
      </c>
    </row>
    <row r="469" spans="1:12" x14ac:dyDescent="0.2">
      <c r="A469" s="173"/>
      <c r="B469" s="185"/>
      <c r="C469" s="183"/>
      <c r="D469" s="183"/>
      <c r="E469" s="10" t="s">
        <v>203</v>
      </c>
      <c r="F469" s="9" t="s">
        <v>19</v>
      </c>
      <c r="G469" s="12">
        <v>2</v>
      </c>
      <c r="H469" s="9" t="s">
        <v>186</v>
      </c>
      <c r="I469" s="10" t="s">
        <v>203</v>
      </c>
      <c r="J469" s="9" t="s">
        <v>19</v>
      </c>
      <c r="K469" s="12">
        <v>2</v>
      </c>
      <c r="L469" s="9" t="s">
        <v>28</v>
      </c>
    </row>
    <row r="470" spans="1:12" x14ac:dyDescent="0.2">
      <c r="A470" s="172" t="s">
        <v>527</v>
      </c>
      <c r="B470" s="184" t="s">
        <v>208</v>
      </c>
      <c r="C470" s="182" t="s">
        <v>19</v>
      </c>
      <c r="D470" s="182" t="s">
        <v>193</v>
      </c>
      <c r="E470" s="84" t="s">
        <v>204</v>
      </c>
      <c r="F470" s="90" t="s">
        <v>19</v>
      </c>
      <c r="G470" s="88">
        <v>2</v>
      </c>
      <c r="H470" s="9" t="s">
        <v>39</v>
      </c>
      <c r="I470" s="10" t="s">
        <v>204</v>
      </c>
      <c r="J470" s="9" t="s">
        <v>19</v>
      </c>
      <c r="K470" s="12">
        <v>2</v>
      </c>
      <c r="L470" s="9" t="s">
        <v>39</v>
      </c>
    </row>
    <row r="471" spans="1:12" x14ac:dyDescent="0.2">
      <c r="A471" s="173"/>
      <c r="B471" s="185"/>
      <c r="C471" s="183"/>
      <c r="D471" s="183"/>
      <c r="E471" s="84" t="s">
        <v>204</v>
      </c>
      <c r="F471" s="90" t="s">
        <v>19</v>
      </c>
      <c r="G471" s="88">
        <v>2</v>
      </c>
      <c r="H471" s="9" t="s">
        <v>186</v>
      </c>
      <c r="I471" s="10" t="s">
        <v>204</v>
      </c>
      <c r="J471" s="9" t="s">
        <v>19</v>
      </c>
      <c r="K471" s="12">
        <v>2</v>
      </c>
      <c r="L471" s="9" t="s">
        <v>28</v>
      </c>
    </row>
    <row r="472" spans="1:12" ht="25.5" x14ac:dyDescent="0.2">
      <c r="A472" s="167">
        <v>207</v>
      </c>
      <c r="B472" s="10" t="s">
        <v>209</v>
      </c>
      <c r="C472" s="9" t="s">
        <v>19</v>
      </c>
      <c r="D472" s="12">
        <v>2</v>
      </c>
      <c r="E472" s="10" t="s">
        <v>210</v>
      </c>
      <c r="F472" s="9" t="s">
        <v>19</v>
      </c>
      <c r="G472" s="12">
        <v>2</v>
      </c>
      <c r="H472" s="9" t="s">
        <v>186</v>
      </c>
      <c r="I472" s="99"/>
      <c r="J472" s="11"/>
      <c r="K472" s="12"/>
      <c r="L472" s="133" t="s">
        <v>28</v>
      </c>
    </row>
    <row r="473" spans="1:12" x14ac:dyDescent="0.2">
      <c r="A473" s="167">
        <v>208</v>
      </c>
      <c r="B473" s="85" t="s">
        <v>213</v>
      </c>
      <c r="C473" s="91" t="s">
        <v>19</v>
      </c>
      <c r="D473" s="89">
        <v>2</v>
      </c>
      <c r="E473" s="10" t="s">
        <v>211</v>
      </c>
      <c r="F473" s="91" t="s">
        <v>19</v>
      </c>
      <c r="G473" s="89">
        <v>2</v>
      </c>
      <c r="H473" s="9" t="s">
        <v>186</v>
      </c>
      <c r="I473" s="65" t="s">
        <v>211</v>
      </c>
      <c r="J473" s="9" t="s">
        <v>19</v>
      </c>
      <c r="K473" s="12">
        <v>2</v>
      </c>
      <c r="L473" s="9" t="s">
        <v>28</v>
      </c>
    </row>
    <row r="474" spans="1:12" x14ac:dyDescent="0.2">
      <c r="A474" s="167">
        <v>209</v>
      </c>
      <c r="B474" s="10" t="s">
        <v>321</v>
      </c>
      <c r="C474" s="9" t="s">
        <v>19</v>
      </c>
      <c r="D474" s="12">
        <v>2</v>
      </c>
      <c r="E474" s="65"/>
      <c r="F474" s="9"/>
      <c r="G474" s="12"/>
      <c r="H474" s="101"/>
      <c r="I474" s="65" t="s">
        <v>211</v>
      </c>
      <c r="J474" s="9" t="s">
        <v>19</v>
      </c>
      <c r="K474" s="12">
        <v>2</v>
      </c>
      <c r="L474" s="9" t="s">
        <v>28</v>
      </c>
    </row>
    <row r="475" spans="1:12" x14ac:dyDescent="0.2">
      <c r="A475" s="161" t="s">
        <v>528</v>
      </c>
      <c r="B475" s="84" t="s">
        <v>187</v>
      </c>
      <c r="C475" s="90" t="s">
        <v>19</v>
      </c>
      <c r="D475" s="90" t="s">
        <v>198</v>
      </c>
      <c r="E475" s="10" t="s">
        <v>188</v>
      </c>
      <c r="F475" s="9" t="s">
        <v>19</v>
      </c>
      <c r="G475" s="9" t="s">
        <v>198</v>
      </c>
      <c r="H475" s="9" t="s">
        <v>186</v>
      </c>
      <c r="I475" s="10" t="s">
        <v>189</v>
      </c>
      <c r="J475" s="9" t="s">
        <v>19</v>
      </c>
      <c r="K475" s="9" t="s">
        <v>198</v>
      </c>
      <c r="L475" s="44" t="s">
        <v>28</v>
      </c>
    </row>
    <row r="476" spans="1:12" x14ac:dyDescent="0.2">
      <c r="A476" s="87" t="s">
        <v>529</v>
      </c>
      <c r="B476" s="10" t="s">
        <v>199</v>
      </c>
      <c r="C476" s="9" t="s">
        <v>19</v>
      </c>
      <c r="D476" s="9" t="s">
        <v>198</v>
      </c>
      <c r="E476" s="10"/>
      <c r="F476" s="9"/>
      <c r="G476" s="9"/>
      <c r="H476" s="9"/>
      <c r="I476" s="10" t="s">
        <v>200</v>
      </c>
      <c r="J476" s="9" t="s">
        <v>19</v>
      </c>
      <c r="K476" s="9" t="s">
        <v>198</v>
      </c>
      <c r="L476" s="9" t="s">
        <v>28</v>
      </c>
    </row>
    <row r="477" spans="1:12" x14ac:dyDescent="0.2">
      <c r="A477" s="87" t="s">
        <v>530</v>
      </c>
      <c r="B477" s="84" t="s">
        <v>206</v>
      </c>
      <c r="C477" s="90" t="s">
        <v>19</v>
      </c>
      <c r="D477" s="88">
        <v>2</v>
      </c>
      <c r="E477" s="10" t="s">
        <v>202</v>
      </c>
      <c r="F477" s="9" t="s">
        <v>19</v>
      </c>
      <c r="G477" s="12">
        <v>2</v>
      </c>
      <c r="H477" s="9" t="s">
        <v>186</v>
      </c>
      <c r="I477" s="10" t="s">
        <v>202</v>
      </c>
      <c r="J477" s="9" t="s">
        <v>19</v>
      </c>
      <c r="K477" s="12">
        <v>2</v>
      </c>
      <c r="L477" s="9" t="s">
        <v>28</v>
      </c>
    </row>
    <row r="478" spans="1:12" x14ac:dyDescent="0.2">
      <c r="A478" s="172" t="s">
        <v>531</v>
      </c>
      <c r="B478" s="184" t="s">
        <v>207</v>
      </c>
      <c r="C478" s="182" t="s">
        <v>19</v>
      </c>
      <c r="D478" s="182" t="s">
        <v>232</v>
      </c>
      <c r="E478" s="10" t="s">
        <v>203</v>
      </c>
      <c r="F478" s="9" t="s">
        <v>19</v>
      </c>
      <c r="G478" s="12">
        <v>4</v>
      </c>
      <c r="H478" s="9" t="s">
        <v>39</v>
      </c>
      <c r="I478" s="10" t="s">
        <v>203</v>
      </c>
      <c r="J478" s="9" t="s">
        <v>19</v>
      </c>
      <c r="K478" s="12">
        <v>4</v>
      </c>
      <c r="L478" s="9" t="s">
        <v>39</v>
      </c>
    </row>
    <row r="479" spans="1:12" x14ac:dyDescent="0.2">
      <c r="A479" s="173"/>
      <c r="B479" s="185"/>
      <c r="C479" s="183"/>
      <c r="D479" s="183"/>
      <c r="E479" s="10" t="s">
        <v>203</v>
      </c>
      <c r="F479" s="9" t="s">
        <v>19</v>
      </c>
      <c r="G479" s="12">
        <v>2</v>
      </c>
      <c r="H479" s="9" t="s">
        <v>186</v>
      </c>
      <c r="I479" s="10" t="s">
        <v>203</v>
      </c>
      <c r="J479" s="9" t="s">
        <v>19</v>
      </c>
      <c r="K479" s="12">
        <v>2</v>
      </c>
      <c r="L479" s="9" t="s">
        <v>28</v>
      </c>
    </row>
    <row r="480" spans="1:12" x14ac:dyDescent="0.2">
      <c r="A480" s="172" t="s">
        <v>532</v>
      </c>
      <c r="B480" s="184" t="s">
        <v>208</v>
      </c>
      <c r="C480" s="182" t="s">
        <v>19</v>
      </c>
      <c r="D480" s="182" t="s">
        <v>193</v>
      </c>
      <c r="E480" s="84" t="s">
        <v>204</v>
      </c>
      <c r="F480" s="90" t="s">
        <v>19</v>
      </c>
      <c r="G480" s="88">
        <v>2</v>
      </c>
      <c r="H480" s="9" t="s">
        <v>39</v>
      </c>
      <c r="I480" s="10" t="s">
        <v>204</v>
      </c>
      <c r="J480" s="9" t="s">
        <v>19</v>
      </c>
      <c r="K480" s="12">
        <v>2</v>
      </c>
      <c r="L480" s="9" t="s">
        <v>39</v>
      </c>
    </row>
    <row r="481" spans="1:14" x14ac:dyDescent="0.2">
      <c r="A481" s="173"/>
      <c r="B481" s="185"/>
      <c r="C481" s="183"/>
      <c r="D481" s="183"/>
      <c r="E481" s="84" t="s">
        <v>204</v>
      </c>
      <c r="F481" s="90" t="s">
        <v>19</v>
      </c>
      <c r="G481" s="88">
        <v>2</v>
      </c>
      <c r="H481" s="9" t="s">
        <v>186</v>
      </c>
      <c r="I481" s="10" t="s">
        <v>204</v>
      </c>
      <c r="J481" s="9" t="s">
        <v>19</v>
      </c>
      <c r="K481" s="12">
        <v>2</v>
      </c>
      <c r="L481" s="9" t="s">
        <v>28</v>
      </c>
    </row>
    <row r="482" spans="1:14" ht="25.5" x14ac:dyDescent="0.2">
      <c r="A482" s="66">
        <v>215</v>
      </c>
      <c r="B482" s="134" t="s">
        <v>209</v>
      </c>
      <c r="C482" s="133" t="s">
        <v>19</v>
      </c>
      <c r="D482" s="135">
        <v>2</v>
      </c>
      <c r="E482" s="134" t="s">
        <v>210</v>
      </c>
      <c r="F482" s="133" t="s">
        <v>19</v>
      </c>
      <c r="G482" s="135">
        <v>2</v>
      </c>
      <c r="H482" s="133" t="s">
        <v>186</v>
      </c>
      <c r="I482" s="99"/>
      <c r="J482" s="11"/>
      <c r="K482" s="135"/>
      <c r="L482" s="133" t="s">
        <v>28</v>
      </c>
    </row>
    <row r="483" spans="1:14" x14ac:dyDescent="0.2">
      <c r="A483" s="66">
        <v>216</v>
      </c>
      <c r="B483" s="85" t="s">
        <v>213</v>
      </c>
      <c r="C483" s="91" t="s">
        <v>19</v>
      </c>
      <c r="D483" s="89">
        <v>2</v>
      </c>
      <c r="E483" s="10" t="s">
        <v>211</v>
      </c>
      <c r="F483" s="91" t="s">
        <v>19</v>
      </c>
      <c r="G483" s="89">
        <v>2</v>
      </c>
      <c r="H483" s="9" t="s">
        <v>186</v>
      </c>
      <c r="I483" s="65" t="s">
        <v>211</v>
      </c>
      <c r="J483" s="9" t="s">
        <v>19</v>
      </c>
      <c r="K483" s="12">
        <v>2</v>
      </c>
      <c r="L483" s="9" t="s">
        <v>28</v>
      </c>
    </row>
    <row r="484" spans="1:14" x14ac:dyDescent="0.2">
      <c r="A484" s="66">
        <v>217</v>
      </c>
      <c r="B484" s="10" t="s">
        <v>321</v>
      </c>
      <c r="C484" s="9" t="s">
        <v>19</v>
      </c>
      <c r="D484" s="12">
        <v>2</v>
      </c>
      <c r="E484" s="65"/>
      <c r="F484" s="9"/>
      <c r="G484" s="12"/>
      <c r="H484" s="101"/>
      <c r="I484" s="65" t="s">
        <v>211</v>
      </c>
      <c r="J484" s="9" t="s">
        <v>19</v>
      </c>
      <c r="K484" s="12">
        <v>2</v>
      </c>
      <c r="L484" s="9" t="s">
        <v>28</v>
      </c>
    </row>
    <row r="485" spans="1:14" x14ac:dyDescent="0.2">
      <c r="A485" s="87" t="s">
        <v>533</v>
      </c>
      <c r="B485" s="84" t="s">
        <v>187</v>
      </c>
      <c r="C485" s="90" t="s">
        <v>19</v>
      </c>
      <c r="D485" s="90" t="s">
        <v>198</v>
      </c>
      <c r="E485" s="10" t="s">
        <v>188</v>
      </c>
      <c r="F485" s="9" t="s">
        <v>19</v>
      </c>
      <c r="G485" s="9" t="s">
        <v>198</v>
      </c>
      <c r="H485" s="9" t="s">
        <v>186</v>
      </c>
      <c r="I485" s="10" t="s">
        <v>189</v>
      </c>
      <c r="J485" s="9" t="s">
        <v>19</v>
      </c>
      <c r="K485" s="9" t="s">
        <v>198</v>
      </c>
      <c r="L485" s="44" t="s">
        <v>28</v>
      </c>
    </row>
    <row r="486" spans="1:14" x14ac:dyDescent="0.2">
      <c r="A486" s="87" t="s">
        <v>534</v>
      </c>
      <c r="B486" s="10" t="s">
        <v>199</v>
      </c>
      <c r="C486" s="9" t="s">
        <v>19</v>
      </c>
      <c r="D486" s="9" t="s">
        <v>198</v>
      </c>
      <c r="E486" s="10"/>
      <c r="F486" s="9"/>
      <c r="G486" s="9"/>
      <c r="H486" s="9"/>
      <c r="I486" s="10" t="s">
        <v>200</v>
      </c>
      <c r="J486" s="9" t="s">
        <v>19</v>
      </c>
      <c r="K486" s="9" t="s">
        <v>198</v>
      </c>
      <c r="L486" s="9" t="s">
        <v>28</v>
      </c>
    </row>
    <row r="487" spans="1:14" x14ac:dyDescent="0.2">
      <c r="A487" s="87" t="s">
        <v>535</v>
      </c>
      <c r="B487" s="84" t="s">
        <v>206</v>
      </c>
      <c r="C487" s="90" t="s">
        <v>19</v>
      </c>
      <c r="D487" s="88">
        <v>2</v>
      </c>
      <c r="E487" s="10" t="s">
        <v>202</v>
      </c>
      <c r="F487" s="9" t="s">
        <v>19</v>
      </c>
      <c r="G487" s="12">
        <v>2</v>
      </c>
      <c r="H487" s="9" t="s">
        <v>186</v>
      </c>
      <c r="I487" s="10" t="s">
        <v>202</v>
      </c>
      <c r="J487" s="9" t="s">
        <v>19</v>
      </c>
      <c r="K487" s="12">
        <v>2</v>
      </c>
      <c r="L487" s="9" t="s">
        <v>28</v>
      </c>
    </row>
    <row r="488" spans="1:14" x14ac:dyDescent="0.2">
      <c r="A488" s="172" t="s">
        <v>536</v>
      </c>
      <c r="B488" s="184" t="s">
        <v>207</v>
      </c>
      <c r="C488" s="182" t="s">
        <v>19</v>
      </c>
      <c r="D488" s="182" t="s">
        <v>232</v>
      </c>
      <c r="E488" s="10" t="s">
        <v>203</v>
      </c>
      <c r="F488" s="9" t="s">
        <v>19</v>
      </c>
      <c r="G488" s="12">
        <v>4</v>
      </c>
      <c r="H488" s="9" t="s">
        <v>39</v>
      </c>
      <c r="I488" s="10" t="s">
        <v>203</v>
      </c>
      <c r="J488" s="9" t="s">
        <v>19</v>
      </c>
      <c r="K488" s="12">
        <v>4</v>
      </c>
      <c r="L488" s="9" t="s">
        <v>39</v>
      </c>
    </row>
    <row r="489" spans="1:14" x14ac:dyDescent="0.2">
      <c r="A489" s="173"/>
      <c r="B489" s="185"/>
      <c r="C489" s="183"/>
      <c r="D489" s="183"/>
      <c r="E489" s="10" t="s">
        <v>203</v>
      </c>
      <c r="F489" s="9" t="s">
        <v>19</v>
      </c>
      <c r="G489" s="12">
        <v>2</v>
      </c>
      <c r="H489" s="9" t="s">
        <v>186</v>
      </c>
      <c r="I489" s="10" t="s">
        <v>203</v>
      </c>
      <c r="J489" s="9" t="s">
        <v>19</v>
      </c>
      <c r="K489" s="12">
        <v>2</v>
      </c>
      <c r="L489" s="9" t="s">
        <v>28</v>
      </c>
    </row>
    <row r="490" spans="1:14" x14ac:dyDescent="0.2">
      <c r="A490" s="172" t="s">
        <v>537</v>
      </c>
      <c r="B490" s="184" t="s">
        <v>208</v>
      </c>
      <c r="C490" s="182" t="s">
        <v>19</v>
      </c>
      <c r="D490" s="182" t="s">
        <v>193</v>
      </c>
      <c r="E490" s="84" t="s">
        <v>204</v>
      </c>
      <c r="F490" s="90" t="s">
        <v>19</v>
      </c>
      <c r="G490" s="88">
        <v>2</v>
      </c>
      <c r="H490" s="9" t="s">
        <v>39</v>
      </c>
      <c r="I490" s="10" t="s">
        <v>204</v>
      </c>
      <c r="J490" s="9" t="s">
        <v>19</v>
      </c>
      <c r="K490" s="12">
        <v>2</v>
      </c>
      <c r="L490" s="9" t="s">
        <v>39</v>
      </c>
    </row>
    <row r="491" spans="1:14" x14ac:dyDescent="0.2">
      <c r="A491" s="173"/>
      <c r="B491" s="185"/>
      <c r="C491" s="183"/>
      <c r="D491" s="183"/>
      <c r="E491" s="84" t="s">
        <v>204</v>
      </c>
      <c r="F491" s="90" t="s">
        <v>19</v>
      </c>
      <c r="G491" s="88">
        <v>2</v>
      </c>
      <c r="H491" s="9" t="s">
        <v>186</v>
      </c>
      <c r="I491" s="10" t="s">
        <v>204</v>
      </c>
      <c r="J491" s="9" t="s">
        <v>19</v>
      </c>
      <c r="K491" s="12">
        <v>2</v>
      </c>
      <c r="L491" s="9" t="s">
        <v>28</v>
      </c>
      <c r="M491" s="193"/>
      <c r="N491" s="194"/>
    </row>
    <row r="492" spans="1:14" ht="25.5" x14ac:dyDescent="0.2">
      <c r="A492" s="168">
        <v>223</v>
      </c>
      <c r="B492" s="10" t="s">
        <v>209</v>
      </c>
      <c r="C492" s="9" t="s">
        <v>19</v>
      </c>
      <c r="D492" s="12">
        <v>2</v>
      </c>
      <c r="E492" s="10" t="s">
        <v>210</v>
      </c>
      <c r="F492" s="9" t="s">
        <v>19</v>
      </c>
      <c r="G492" s="12">
        <v>2</v>
      </c>
      <c r="H492" s="9" t="s">
        <v>186</v>
      </c>
      <c r="I492" s="99"/>
      <c r="J492" s="11"/>
      <c r="K492" s="12"/>
      <c r="L492" s="133" t="s">
        <v>28</v>
      </c>
      <c r="M492" s="193"/>
      <c r="N492" s="194"/>
    </row>
    <row r="493" spans="1:14" x14ac:dyDescent="0.2">
      <c r="A493" s="168">
        <v>224</v>
      </c>
      <c r="B493" s="85" t="s">
        <v>213</v>
      </c>
      <c r="C493" s="91" t="s">
        <v>19</v>
      </c>
      <c r="D493" s="89">
        <v>2</v>
      </c>
      <c r="E493" s="10" t="s">
        <v>211</v>
      </c>
      <c r="F493" s="91" t="s">
        <v>19</v>
      </c>
      <c r="G493" s="89">
        <v>2</v>
      </c>
      <c r="H493" s="9" t="s">
        <v>186</v>
      </c>
      <c r="I493" s="65" t="s">
        <v>211</v>
      </c>
      <c r="J493" s="9" t="s">
        <v>19</v>
      </c>
      <c r="K493" s="12">
        <v>2</v>
      </c>
      <c r="L493" s="133" t="s">
        <v>28</v>
      </c>
      <c r="M493" s="193"/>
      <c r="N493" s="194"/>
    </row>
    <row r="494" spans="1:14" x14ac:dyDescent="0.2">
      <c r="A494" s="168">
        <v>225</v>
      </c>
      <c r="B494" s="10" t="s">
        <v>321</v>
      </c>
      <c r="C494" s="9" t="s">
        <v>19</v>
      </c>
      <c r="D494" s="12">
        <v>2</v>
      </c>
      <c r="E494" s="65"/>
      <c r="F494" s="9"/>
      <c r="G494" s="12"/>
      <c r="H494" s="101"/>
      <c r="I494" s="65" t="s">
        <v>211</v>
      </c>
      <c r="J494" s="9" t="s">
        <v>19</v>
      </c>
      <c r="K494" s="12">
        <v>2</v>
      </c>
      <c r="L494" s="9" t="s">
        <v>28</v>
      </c>
      <c r="M494" s="193"/>
      <c r="N494" s="194"/>
    </row>
    <row r="495" spans="1:14" x14ac:dyDescent="0.2">
      <c r="A495" s="136" t="s">
        <v>538</v>
      </c>
      <c r="B495" s="134" t="s">
        <v>187</v>
      </c>
      <c r="C495" s="133" t="s">
        <v>19</v>
      </c>
      <c r="D495" s="133" t="s">
        <v>183</v>
      </c>
      <c r="E495" s="134" t="s">
        <v>188</v>
      </c>
      <c r="F495" s="133" t="s">
        <v>19</v>
      </c>
      <c r="G495" s="133" t="s">
        <v>183</v>
      </c>
      <c r="H495" s="133" t="s">
        <v>186</v>
      </c>
      <c r="I495" s="134" t="s">
        <v>189</v>
      </c>
      <c r="J495" s="133" t="s">
        <v>19</v>
      </c>
      <c r="K495" s="133" t="s">
        <v>183</v>
      </c>
      <c r="L495" s="44" t="s">
        <v>28</v>
      </c>
      <c r="M495" s="193"/>
      <c r="N495" s="194"/>
    </row>
    <row r="496" spans="1:14" x14ac:dyDescent="0.2">
      <c r="A496" s="161" t="s">
        <v>539</v>
      </c>
      <c r="B496" s="10" t="s">
        <v>199</v>
      </c>
      <c r="C496" s="9" t="s">
        <v>19</v>
      </c>
      <c r="D496" s="9" t="s">
        <v>183</v>
      </c>
      <c r="E496" s="10"/>
      <c r="F496" s="9"/>
      <c r="G496" s="9"/>
      <c r="H496" s="9"/>
      <c r="I496" s="10" t="s">
        <v>200</v>
      </c>
      <c r="J496" s="9" t="s">
        <v>19</v>
      </c>
      <c r="K496" s="9" t="s">
        <v>183</v>
      </c>
      <c r="L496" s="9" t="s">
        <v>28</v>
      </c>
      <c r="M496" s="193"/>
      <c r="N496" s="194"/>
    </row>
    <row r="497" spans="1:14" x14ac:dyDescent="0.2">
      <c r="A497" s="165"/>
      <c r="B497" s="84" t="s">
        <v>206</v>
      </c>
      <c r="C497" s="90" t="s">
        <v>19</v>
      </c>
      <c r="D497" s="88" t="s">
        <v>183</v>
      </c>
      <c r="E497" s="10" t="s">
        <v>202</v>
      </c>
      <c r="F497" s="9" t="s">
        <v>19</v>
      </c>
      <c r="G497" s="12">
        <v>1</v>
      </c>
      <c r="H497" s="9" t="s">
        <v>186</v>
      </c>
      <c r="I497" s="10" t="s">
        <v>202</v>
      </c>
      <c r="J497" s="9" t="s">
        <v>19</v>
      </c>
      <c r="K497" s="12">
        <f>G497</f>
        <v>1</v>
      </c>
      <c r="L497" s="9" t="s">
        <v>28</v>
      </c>
      <c r="M497" s="193"/>
      <c r="N497" s="194"/>
    </row>
    <row r="498" spans="1:14" x14ac:dyDescent="0.2">
      <c r="A498" s="172" t="s">
        <v>540</v>
      </c>
      <c r="B498" s="184" t="s">
        <v>207</v>
      </c>
      <c r="C498" s="182" t="s">
        <v>19</v>
      </c>
      <c r="D498" s="182" t="s">
        <v>9</v>
      </c>
      <c r="E498" s="10" t="s">
        <v>203</v>
      </c>
      <c r="F498" s="9" t="s">
        <v>19</v>
      </c>
      <c r="G498" s="12">
        <v>2</v>
      </c>
      <c r="H498" s="9" t="s">
        <v>39</v>
      </c>
      <c r="I498" s="10" t="s">
        <v>203</v>
      </c>
      <c r="J498" s="9" t="s">
        <v>19</v>
      </c>
      <c r="K498" s="12">
        <v>2</v>
      </c>
      <c r="L498" s="9" t="s">
        <v>39</v>
      </c>
      <c r="M498" s="193"/>
      <c r="N498" s="194"/>
    </row>
    <row r="499" spans="1:14" x14ac:dyDescent="0.2">
      <c r="A499" s="173"/>
      <c r="B499" s="185"/>
      <c r="C499" s="183"/>
      <c r="D499" s="183"/>
      <c r="E499" s="10" t="s">
        <v>203</v>
      </c>
      <c r="F499" s="9" t="s">
        <v>19</v>
      </c>
      <c r="G499" s="12">
        <v>1</v>
      </c>
      <c r="H499" s="9" t="s">
        <v>186</v>
      </c>
      <c r="I499" s="10" t="s">
        <v>203</v>
      </c>
      <c r="J499" s="9" t="s">
        <v>19</v>
      </c>
      <c r="K499" s="12">
        <v>1</v>
      </c>
      <c r="L499" s="9" t="s">
        <v>28</v>
      </c>
      <c r="M499" s="193"/>
      <c r="N499" s="194"/>
    </row>
    <row r="500" spans="1:14" x14ac:dyDescent="0.2">
      <c r="A500" s="172" t="s">
        <v>541</v>
      </c>
      <c r="B500" s="184" t="s">
        <v>208</v>
      </c>
      <c r="C500" s="182" t="s">
        <v>19</v>
      </c>
      <c r="D500" s="182" t="s">
        <v>198</v>
      </c>
      <c r="E500" s="84" t="s">
        <v>204</v>
      </c>
      <c r="F500" s="90" t="s">
        <v>19</v>
      </c>
      <c r="G500" s="88">
        <v>1</v>
      </c>
      <c r="H500" s="9" t="s">
        <v>39</v>
      </c>
      <c r="I500" s="10" t="s">
        <v>204</v>
      </c>
      <c r="J500" s="9" t="s">
        <v>19</v>
      </c>
      <c r="K500" s="12">
        <v>1</v>
      </c>
      <c r="L500" s="9" t="s">
        <v>39</v>
      </c>
      <c r="M500" s="193"/>
      <c r="N500" s="194"/>
    </row>
    <row r="501" spans="1:14" x14ac:dyDescent="0.2">
      <c r="A501" s="173"/>
      <c r="B501" s="185"/>
      <c r="C501" s="183"/>
      <c r="D501" s="183"/>
      <c r="E501" s="84" t="s">
        <v>204</v>
      </c>
      <c r="F501" s="90" t="s">
        <v>19</v>
      </c>
      <c r="G501" s="88">
        <v>1</v>
      </c>
      <c r="H501" s="9" t="s">
        <v>186</v>
      </c>
      <c r="I501" s="10" t="s">
        <v>204</v>
      </c>
      <c r="J501" s="9" t="s">
        <v>19</v>
      </c>
      <c r="K501" s="12">
        <v>1</v>
      </c>
      <c r="L501" s="9" t="s">
        <v>28</v>
      </c>
      <c r="M501" s="193"/>
      <c r="N501" s="194"/>
    </row>
    <row r="502" spans="1:14" ht="25.5" x14ac:dyDescent="0.2">
      <c r="A502" s="136" t="s">
        <v>542</v>
      </c>
      <c r="B502" s="10" t="s">
        <v>209</v>
      </c>
      <c r="C502" s="9" t="s">
        <v>19</v>
      </c>
      <c r="D502" s="12">
        <v>1</v>
      </c>
      <c r="E502" s="10" t="s">
        <v>210</v>
      </c>
      <c r="F502" s="9" t="s">
        <v>19</v>
      </c>
      <c r="G502" s="12">
        <v>1</v>
      </c>
      <c r="H502" s="9" t="s">
        <v>186</v>
      </c>
      <c r="I502" s="99"/>
      <c r="J502" s="11"/>
      <c r="K502" s="12"/>
      <c r="L502" s="133" t="s">
        <v>28</v>
      </c>
      <c r="M502" s="193"/>
      <c r="N502" s="194"/>
    </row>
    <row r="503" spans="1:14" x14ac:dyDescent="0.2">
      <c r="A503" s="161" t="s">
        <v>543</v>
      </c>
      <c r="B503" s="85" t="s">
        <v>213</v>
      </c>
      <c r="C503" s="91" t="s">
        <v>19</v>
      </c>
      <c r="D503" s="89">
        <v>1</v>
      </c>
      <c r="E503" s="10" t="s">
        <v>211</v>
      </c>
      <c r="F503" s="91" t="s">
        <v>19</v>
      </c>
      <c r="G503" s="89">
        <v>1</v>
      </c>
      <c r="H503" s="9" t="s">
        <v>186</v>
      </c>
      <c r="I503" s="65" t="s">
        <v>211</v>
      </c>
      <c r="J503" s="9" t="s">
        <v>19</v>
      </c>
      <c r="K503" s="12">
        <v>1</v>
      </c>
      <c r="L503" s="9" t="s">
        <v>28</v>
      </c>
      <c r="M503" s="193"/>
      <c r="N503" s="194"/>
    </row>
    <row r="504" spans="1:14" x14ac:dyDescent="0.2">
      <c r="A504" s="161" t="s">
        <v>544</v>
      </c>
      <c r="B504" s="10" t="s">
        <v>321</v>
      </c>
      <c r="C504" s="9" t="s">
        <v>19</v>
      </c>
      <c r="D504" s="12">
        <v>1</v>
      </c>
      <c r="E504" s="65"/>
      <c r="F504" s="9"/>
      <c r="G504" s="12"/>
      <c r="H504" s="101"/>
      <c r="I504" s="65" t="s">
        <v>211</v>
      </c>
      <c r="J504" s="9" t="s">
        <v>19</v>
      </c>
      <c r="K504" s="12">
        <v>1</v>
      </c>
      <c r="L504" s="9" t="s">
        <v>28</v>
      </c>
      <c r="M504" s="193"/>
      <c r="N504" s="194"/>
    </row>
    <row r="505" spans="1:14" x14ac:dyDescent="0.2">
      <c r="A505" s="168">
        <v>233</v>
      </c>
      <c r="B505" s="134" t="s">
        <v>187</v>
      </c>
      <c r="C505" s="133" t="s">
        <v>19</v>
      </c>
      <c r="D505" s="133" t="s">
        <v>183</v>
      </c>
      <c r="E505" s="134" t="s">
        <v>188</v>
      </c>
      <c r="F505" s="133" t="s">
        <v>19</v>
      </c>
      <c r="G505" s="133" t="s">
        <v>183</v>
      </c>
      <c r="H505" s="133" t="s">
        <v>186</v>
      </c>
      <c r="I505" s="134" t="s">
        <v>189</v>
      </c>
      <c r="J505" s="133" t="s">
        <v>19</v>
      </c>
      <c r="K505" s="133" t="s">
        <v>183</v>
      </c>
      <c r="L505" s="44" t="s">
        <v>28</v>
      </c>
      <c r="M505" s="193"/>
      <c r="N505" s="194"/>
    </row>
    <row r="506" spans="1:14" x14ac:dyDescent="0.2">
      <c r="A506" s="168">
        <v>234</v>
      </c>
      <c r="B506" s="10" t="s">
        <v>199</v>
      </c>
      <c r="C506" s="9" t="s">
        <v>19</v>
      </c>
      <c r="D506" s="9" t="s">
        <v>183</v>
      </c>
      <c r="E506" s="10"/>
      <c r="F506" s="9"/>
      <c r="G506" s="9"/>
      <c r="H506" s="9"/>
      <c r="I506" s="10" t="s">
        <v>200</v>
      </c>
      <c r="J506" s="9" t="s">
        <v>19</v>
      </c>
      <c r="K506" s="9" t="s">
        <v>183</v>
      </c>
      <c r="L506" s="9" t="s">
        <v>28</v>
      </c>
      <c r="M506" s="193"/>
      <c r="N506" s="194"/>
    </row>
    <row r="507" spans="1:14" x14ac:dyDescent="0.2">
      <c r="A507" s="168">
        <v>235</v>
      </c>
      <c r="B507" s="84" t="s">
        <v>207</v>
      </c>
      <c r="C507" s="90" t="s">
        <v>19</v>
      </c>
      <c r="D507" s="90" t="s">
        <v>183</v>
      </c>
      <c r="E507" s="10" t="s">
        <v>203</v>
      </c>
      <c r="F507" s="9" t="s">
        <v>19</v>
      </c>
      <c r="G507" s="12">
        <v>1</v>
      </c>
      <c r="H507" s="9" t="s">
        <v>186</v>
      </c>
      <c r="I507" s="10" t="s">
        <v>203</v>
      </c>
      <c r="J507" s="9" t="s">
        <v>19</v>
      </c>
      <c r="K507" s="12">
        <f>G507</f>
        <v>1</v>
      </c>
      <c r="L507" s="9" t="s">
        <v>28</v>
      </c>
      <c r="M507" s="193"/>
      <c r="N507" s="194"/>
    </row>
    <row r="508" spans="1:14" x14ac:dyDescent="0.2">
      <c r="A508" s="168">
        <v>236</v>
      </c>
      <c r="B508" s="84" t="s">
        <v>208</v>
      </c>
      <c r="C508" s="90" t="s">
        <v>19</v>
      </c>
      <c r="D508" s="90" t="s">
        <v>183</v>
      </c>
      <c r="E508" s="84" t="s">
        <v>204</v>
      </c>
      <c r="F508" s="90" t="s">
        <v>19</v>
      </c>
      <c r="G508" s="88">
        <v>1</v>
      </c>
      <c r="H508" s="9" t="s">
        <v>186</v>
      </c>
      <c r="I508" s="10" t="s">
        <v>204</v>
      </c>
      <c r="J508" s="9" t="s">
        <v>19</v>
      </c>
      <c r="K508" s="12">
        <f>G508</f>
        <v>1</v>
      </c>
      <c r="L508" s="9" t="s">
        <v>28</v>
      </c>
      <c r="M508" s="193"/>
      <c r="N508" s="194"/>
    </row>
    <row r="509" spans="1:14" ht="25.5" x14ac:dyDescent="0.2">
      <c r="A509" s="168">
        <v>237</v>
      </c>
      <c r="B509" s="10" t="s">
        <v>209</v>
      </c>
      <c r="C509" s="9" t="s">
        <v>19</v>
      </c>
      <c r="D509" s="12">
        <v>1</v>
      </c>
      <c r="E509" s="10" t="s">
        <v>210</v>
      </c>
      <c r="F509" s="9" t="s">
        <v>19</v>
      </c>
      <c r="G509" s="12">
        <v>1</v>
      </c>
      <c r="H509" s="9" t="s">
        <v>186</v>
      </c>
      <c r="I509" s="99"/>
      <c r="J509" s="11"/>
      <c r="K509" s="12"/>
      <c r="L509" s="133" t="s">
        <v>28</v>
      </c>
      <c r="M509" s="193"/>
      <c r="N509" s="194"/>
    </row>
    <row r="510" spans="1:14" x14ac:dyDescent="0.2">
      <c r="A510" s="168">
        <v>238</v>
      </c>
      <c r="B510" s="85" t="s">
        <v>213</v>
      </c>
      <c r="C510" s="91" t="s">
        <v>19</v>
      </c>
      <c r="D510" s="89">
        <v>1</v>
      </c>
      <c r="E510" s="10" t="s">
        <v>211</v>
      </c>
      <c r="F510" s="91" t="s">
        <v>19</v>
      </c>
      <c r="G510" s="89">
        <v>1</v>
      </c>
      <c r="H510" s="9" t="s">
        <v>186</v>
      </c>
      <c r="I510" s="65" t="s">
        <v>211</v>
      </c>
      <c r="J510" s="9" t="s">
        <v>19</v>
      </c>
      <c r="K510" s="12">
        <v>1</v>
      </c>
      <c r="L510" s="9" t="s">
        <v>28</v>
      </c>
      <c r="M510" s="193"/>
      <c r="N510" s="194"/>
    </row>
    <row r="511" spans="1:14" x14ac:dyDescent="0.2">
      <c r="A511" s="168">
        <v>239</v>
      </c>
      <c r="B511" s="10" t="s">
        <v>218</v>
      </c>
      <c r="C511" s="9" t="s">
        <v>19</v>
      </c>
      <c r="D511" s="12">
        <v>1</v>
      </c>
      <c r="E511" s="65"/>
      <c r="F511" s="9"/>
      <c r="G511" s="12"/>
      <c r="H511" s="101"/>
      <c r="I511" s="65" t="s">
        <v>219</v>
      </c>
      <c r="J511" s="9" t="s">
        <v>19</v>
      </c>
      <c r="K511" s="12">
        <v>1</v>
      </c>
      <c r="L511" s="9" t="s">
        <v>28</v>
      </c>
      <c r="M511" s="193"/>
      <c r="N511" s="194"/>
    </row>
    <row r="512" spans="1:14" x14ac:dyDescent="0.2">
      <c r="A512" s="168">
        <v>240</v>
      </c>
      <c r="B512" s="84" t="s">
        <v>187</v>
      </c>
      <c r="C512" s="90" t="s">
        <v>19</v>
      </c>
      <c r="D512" s="90" t="s">
        <v>198</v>
      </c>
      <c r="E512" s="10" t="s">
        <v>188</v>
      </c>
      <c r="F512" s="9" t="s">
        <v>19</v>
      </c>
      <c r="G512" s="9" t="s">
        <v>198</v>
      </c>
      <c r="H512" s="9" t="s">
        <v>186</v>
      </c>
      <c r="I512" s="10" t="s">
        <v>189</v>
      </c>
      <c r="J512" s="9" t="s">
        <v>19</v>
      </c>
      <c r="K512" s="9" t="s">
        <v>198</v>
      </c>
      <c r="L512" s="44" t="s">
        <v>28</v>
      </c>
      <c r="M512" s="193"/>
      <c r="N512" s="194"/>
    </row>
    <row r="513" spans="1:14" x14ac:dyDescent="0.2">
      <c r="A513" s="168">
        <v>241</v>
      </c>
      <c r="B513" s="10" t="s">
        <v>199</v>
      </c>
      <c r="C513" s="9" t="s">
        <v>19</v>
      </c>
      <c r="D513" s="9" t="s">
        <v>198</v>
      </c>
      <c r="E513" s="10"/>
      <c r="F513" s="9"/>
      <c r="G513" s="9"/>
      <c r="H513" s="9"/>
      <c r="I513" s="10" t="s">
        <v>200</v>
      </c>
      <c r="J513" s="9" t="s">
        <v>19</v>
      </c>
      <c r="K513" s="9" t="s">
        <v>198</v>
      </c>
      <c r="L513" s="9" t="s">
        <v>28</v>
      </c>
      <c r="M513" s="193"/>
      <c r="N513" s="194"/>
    </row>
    <row r="514" spans="1:14" x14ac:dyDescent="0.2">
      <c r="A514" s="168">
        <v>242</v>
      </c>
      <c r="B514" s="84" t="s">
        <v>206</v>
      </c>
      <c r="C514" s="90" t="s">
        <v>19</v>
      </c>
      <c r="D514" s="88">
        <v>2</v>
      </c>
      <c r="E514" s="10" t="s">
        <v>202</v>
      </c>
      <c r="F514" s="9" t="s">
        <v>19</v>
      </c>
      <c r="G514" s="12">
        <v>2</v>
      </c>
      <c r="H514" s="9" t="s">
        <v>186</v>
      </c>
      <c r="I514" s="10" t="s">
        <v>202</v>
      </c>
      <c r="J514" s="9" t="s">
        <v>19</v>
      </c>
      <c r="K514" s="12">
        <v>2</v>
      </c>
      <c r="L514" s="9" t="s">
        <v>28</v>
      </c>
      <c r="M514" s="193"/>
      <c r="N514" s="194"/>
    </row>
    <row r="515" spans="1:14" x14ac:dyDescent="0.2">
      <c r="A515" s="223">
        <v>243</v>
      </c>
      <c r="B515" s="184" t="s">
        <v>207</v>
      </c>
      <c r="C515" s="182" t="s">
        <v>19</v>
      </c>
      <c r="D515" s="182" t="s">
        <v>232</v>
      </c>
      <c r="E515" s="10" t="s">
        <v>203</v>
      </c>
      <c r="F515" s="9" t="s">
        <v>19</v>
      </c>
      <c r="G515" s="12">
        <v>4</v>
      </c>
      <c r="H515" s="9" t="s">
        <v>39</v>
      </c>
      <c r="I515" s="10" t="s">
        <v>203</v>
      </c>
      <c r="J515" s="9" t="s">
        <v>19</v>
      </c>
      <c r="K515" s="12">
        <v>4</v>
      </c>
      <c r="L515" s="9" t="s">
        <v>39</v>
      </c>
      <c r="M515" s="193"/>
      <c r="N515" s="194"/>
    </row>
    <row r="516" spans="1:14" x14ac:dyDescent="0.2">
      <c r="A516" s="224"/>
      <c r="B516" s="185"/>
      <c r="C516" s="183"/>
      <c r="D516" s="183"/>
      <c r="E516" s="10" t="s">
        <v>203</v>
      </c>
      <c r="F516" s="9" t="s">
        <v>19</v>
      </c>
      <c r="G516" s="12">
        <v>2</v>
      </c>
      <c r="H516" s="9" t="s">
        <v>186</v>
      </c>
      <c r="I516" s="10" t="s">
        <v>203</v>
      </c>
      <c r="J516" s="9" t="s">
        <v>19</v>
      </c>
      <c r="K516" s="12">
        <v>2</v>
      </c>
      <c r="L516" s="9" t="s">
        <v>28</v>
      </c>
      <c r="M516" s="193"/>
      <c r="N516" s="194"/>
    </row>
    <row r="517" spans="1:14" x14ac:dyDescent="0.2">
      <c r="A517" s="223">
        <v>244</v>
      </c>
      <c r="B517" s="184" t="s">
        <v>208</v>
      </c>
      <c r="C517" s="182" t="s">
        <v>19</v>
      </c>
      <c r="D517" s="182" t="s">
        <v>193</v>
      </c>
      <c r="E517" s="84" t="s">
        <v>204</v>
      </c>
      <c r="F517" s="90" t="s">
        <v>19</v>
      </c>
      <c r="G517" s="88">
        <v>2</v>
      </c>
      <c r="H517" s="9" t="s">
        <v>39</v>
      </c>
      <c r="I517" s="10" t="s">
        <v>204</v>
      </c>
      <c r="J517" s="9" t="s">
        <v>19</v>
      </c>
      <c r="K517" s="12">
        <v>2</v>
      </c>
      <c r="L517" s="9" t="s">
        <v>39</v>
      </c>
      <c r="M517" s="193"/>
      <c r="N517" s="194"/>
    </row>
    <row r="518" spans="1:14" x14ac:dyDescent="0.2">
      <c r="A518" s="224"/>
      <c r="B518" s="185"/>
      <c r="C518" s="183"/>
      <c r="D518" s="183"/>
      <c r="E518" s="84" t="s">
        <v>204</v>
      </c>
      <c r="F518" s="90" t="s">
        <v>19</v>
      </c>
      <c r="G518" s="88">
        <v>2</v>
      </c>
      <c r="H518" s="9" t="s">
        <v>186</v>
      </c>
      <c r="I518" s="10" t="s">
        <v>204</v>
      </c>
      <c r="J518" s="9" t="s">
        <v>19</v>
      </c>
      <c r="K518" s="12">
        <v>2</v>
      </c>
      <c r="L518" s="9" t="s">
        <v>28</v>
      </c>
      <c r="M518" s="193"/>
      <c r="N518" s="194"/>
    </row>
    <row r="519" spans="1:14" ht="25.5" x14ac:dyDescent="0.2">
      <c r="A519" s="168">
        <v>245</v>
      </c>
      <c r="B519" s="10" t="s">
        <v>209</v>
      </c>
      <c r="C519" s="9" t="s">
        <v>19</v>
      </c>
      <c r="D519" s="12">
        <v>2</v>
      </c>
      <c r="E519" s="10" t="s">
        <v>210</v>
      </c>
      <c r="F519" s="9" t="s">
        <v>19</v>
      </c>
      <c r="G519" s="12">
        <v>2</v>
      </c>
      <c r="H519" s="9" t="s">
        <v>186</v>
      </c>
      <c r="I519" s="99"/>
      <c r="J519" s="11"/>
      <c r="K519" s="12"/>
      <c r="L519" s="133" t="s">
        <v>28</v>
      </c>
      <c r="M519" s="193"/>
      <c r="N519" s="194"/>
    </row>
    <row r="520" spans="1:14" x14ac:dyDescent="0.2">
      <c r="A520" s="168">
        <v>246</v>
      </c>
      <c r="B520" s="85" t="s">
        <v>213</v>
      </c>
      <c r="C520" s="91" t="s">
        <v>19</v>
      </c>
      <c r="D520" s="89">
        <v>2</v>
      </c>
      <c r="E520" s="10" t="s">
        <v>211</v>
      </c>
      <c r="F520" s="91" t="s">
        <v>19</v>
      </c>
      <c r="G520" s="89">
        <v>2</v>
      </c>
      <c r="H520" s="9" t="s">
        <v>186</v>
      </c>
      <c r="I520" s="65" t="s">
        <v>211</v>
      </c>
      <c r="J520" s="9" t="s">
        <v>19</v>
      </c>
      <c r="K520" s="12">
        <v>2</v>
      </c>
      <c r="L520" s="9" t="s">
        <v>28</v>
      </c>
      <c r="M520" s="193"/>
      <c r="N520" s="194"/>
    </row>
    <row r="521" spans="1:14" x14ac:dyDescent="0.2">
      <c r="A521" s="168">
        <v>247</v>
      </c>
      <c r="B521" s="10" t="s">
        <v>321</v>
      </c>
      <c r="C521" s="9" t="s">
        <v>19</v>
      </c>
      <c r="D521" s="12">
        <v>2</v>
      </c>
      <c r="E521" s="65"/>
      <c r="F521" s="9"/>
      <c r="G521" s="12"/>
      <c r="H521" s="101"/>
      <c r="I521" s="65" t="s">
        <v>211</v>
      </c>
      <c r="J521" s="9" t="s">
        <v>19</v>
      </c>
      <c r="K521" s="12">
        <v>2</v>
      </c>
      <c r="L521" s="9" t="s">
        <v>28</v>
      </c>
      <c r="M521" s="193"/>
      <c r="N521" s="194"/>
    </row>
    <row r="522" spans="1:14" x14ac:dyDescent="0.2">
      <c r="A522" s="168">
        <v>248</v>
      </c>
      <c r="B522" s="84" t="s">
        <v>187</v>
      </c>
      <c r="C522" s="90" t="s">
        <v>19</v>
      </c>
      <c r="D522" s="90" t="s">
        <v>198</v>
      </c>
      <c r="E522" s="10" t="s">
        <v>188</v>
      </c>
      <c r="F522" s="9" t="s">
        <v>19</v>
      </c>
      <c r="G522" s="9" t="s">
        <v>198</v>
      </c>
      <c r="H522" s="9" t="s">
        <v>186</v>
      </c>
      <c r="I522" s="10" t="s">
        <v>189</v>
      </c>
      <c r="J522" s="9" t="s">
        <v>19</v>
      </c>
      <c r="K522" s="9" t="s">
        <v>198</v>
      </c>
      <c r="L522" s="44" t="s">
        <v>28</v>
      </c>
      <c r="M522" s="193"/>
      <c r="N522" s="194"/>
    </row>
    <row r="523" spans="1:14" x14ac:dyDescent="0.2">
      <c r="A523" s="168">
        <v>249</v>
      </c>
      <c r="B523" s="10" t="s">
        <v>199</v>
      </c>
      <c r="C523" s="9" t="s">
        <v>19</v>
      </c>
      <c r="D523" s="9" t="s">
        <v>198</v>
      </c>
      <c r="E523" s="10"/>
      <c r="F523" s="9"/>
      <c r="G523" s="9"/>
      <c r="H523" s="9"/>
      <c r="I523" s="10" t="s">
        <v>200</v>
      </c>
      <c r="J523" s="9" t="s">
        <v>19</v>
      </c>
      <c r="K523" s="9" t="s">
        <v>198</v>
      </c>
      <c r="L523" s="9" t="s">
        <v>28</v>
      </c>
      <c r="M523" s="193"/>
      <c r="N523" s="194"/>
    </row>
    <row r="524" spans="1:14" x14ac:dyDescent="0.2">
      <c r="A524" s="168">
        <v>250</v>
      </c>
      <c r="B524" s="134" t="s">
        <v>206</v>
      </c>
      <c r="C524" s="133" t="s">
        <v>19</v>
      </c>
      <c r="D524" s="135">
        <v>2</v>
      </c>
      <c r="E524" s="134" t="s">
        <v>202</v>
      </c>
      <c r="F524" s="133" t="s">
        <v>19</v>
      </c>
      <c r="G524" s="135">
        <v>2</v>
      </c>
      <c r="H524" s="133" t="s">
        <v>186</v>
      </c>
      <c r="I524" s="134" t="s">
        <v>202</v>
      </c>
      <c r="J524" s="133" t="s">
        <v>19</v>
      </c>
      <c r="K524" s="135">
        <v>2</v>
      </c>
      <c r="L524" s="133" t="s">
        <v>28</v>
      </c>
      <c r="M524" s="193"/>
      <c r="N524" s="194"/>
    </row>
    <row r="525" spans="1:14" x14ac:dyDescent="0.2">
      <c r="A525" s="172" t="s">
        <v>545</v>
      </c>
      <c r="B525" s="184" t="s">
        <v>207</v>
      </c>
      <c r="C525" s="182" t="s">
        <v>19</v>
      </c>
      <c r="D525" s="182" t="s">
        <v>232</v>
      </c>
      <c r="E525" s="10" t="s">
        <v>203</v>
      </c>
      <c r="F525" s="9" t="s">
        <v>19</v>
      </c>
      <c r="G525" s="12">
        <v>4</v>
      </c>
      <c r="H525" s="9" t="s">
        <v>39</v>
      </c>
      <c r="I525" s="10" t="s">
        <v>203</v>
      </c>
      <c r="J525" s="9" t="s">
        <v>19</v>
      </c>
      <c r="K525" s="12">
        <v>4</v>
      </c>
      <c r="L525" s="9" t="s">
        <v>39</v>
      </c>
      <c r="M525" s="193"/>
      <c r="N525" s="194"/>
    </row>
    <row r="526" spans="1:14" x14ac:dyDescent="0.2">
      <c r="A526" s="173"/>
      <c r="B526" s="185"/>
      <c r="C526" s="183"/>
      <c r="D526" s="183"/>
      <c r="E526" s="10" t="s">
        <v>203</v>
      </c>
      <c r="F526" s="9" t="s">
        <v>19</v>
      </c>
      <c r="G526" s="12">
        <v>2</v>
      </c>
      <c r="H526" s="9" t="s">
        <v>186</v>
      </c>
      <c r="I526" s="10" t="s">
        <v>203</v>
      </c>
      <c r="J526" s="9" t="s">
        <v>19</v>
      </c>
      <c r="K526" s="12">
        <v>2</v>
      </c>
      <c r="L526" s="9" t="s">
        <v>28</v>
      </c>
    </row>
    <row r="527" spans="1:14" x14ac:dyDescent="0.2">
      <c r="A527" s="172" t="s">
        <v>546</v>
      </c>
      <c r="B527" s="184" t="s">
        <v>208</v>
      </c>
      <c r="C527" s="182" t="s">
        <v>19</v>
      </c>
      <c r="D527" s="182" t="s">
        <v>193</v>
      </c>
      <c r="E527" s="84" t="s">
        <v>204</v>
      </c>
      <c r="F527" s="90" t="s">
        <v>19</v>
      </c>
      <c r="G527" s="88">
        <v>2</v>
      </c>
      <c r="H527" s="9" t="s">
        <v>39</v>
      </c>
      <c r="I527" s="10" t="s">
        <v>204</v>
      </c>
      <c r="J527" s="9" t="s">
        <v>19</v>
      </c>
      <c r="K527" s="12">
        <v>2</v>
      </c>
      <c r="L527" s="9" t="s">
        <v>39</v>
      </c>
    </row>
    <row r="528" spans="1:14" x14ac:dyDescent="0.2">
      <c r="A528" s="173"/>
      <c r="B528" s="185"/>
      <c r="C528" s="183"/>
      <c r="D528" s="183"/>
      <c r="E528" s="84" t="s">
        <v>204</v>
      </c>
      <c r="F528" s="90" t="s">
        <v>19</v>
      </c>
      <c r="G528" s="88">
        <v>2</v>
      </c>
      <c r="H528" s="9" t="s">
        <v>186</v>
      </c>
      <c r="I528" s="10" t="s">
        <v>204</v>
      </c>
      <c r="J528" s="9" t="s">
        <v>19</v>
      </c>
      <c r="K528" s="12">
        <v>2</v>
      </c>
      <c r="L528" s="9" t="s">
        <v>28</v>
      </c>
    </row>
    <row r="529" spans="1:12" ht="25.5" x14ac:dyDescent="0.2">
      <c r="A529" s="161" t="s">
        <v>547</v>
      </c>
      <c r="B529" s="10" t="s">
        <v>209</v>
      </c>
      <c r="C529" s="9" t="s">
        <v>19</v>
      </c>
      <c r="D529" s="12">
        <v>2</v>
      </c>
      <c r="E529" s="10" t="s">
        <v>210</v>
      </c>
      <c r="F529" s="9" t="s">
        <v>19</v>
      </c>
      <c r="G529" s="12">
        <v>2</v>
      </c>
      <c r="H529" s="9" t="s">
        <v>186</v>
      </c>
      <c r="I529" s="99"/>
      <c r="J529" s="11"/>
      <c r="K529" s="12"/>
      <c r="L529" s="133" t="s">
        <v>28</v>
      </c>
    </row>
    <row r="530" spans="1:12" x14ac:dyDescent="0.2">
      <c r="A530" s="161" t="s">
        <v>548</v>
      </c>
      <c r="B530" s="85" t="s">
        <v>213</v>
      </c>
      <c r="C530" s="91" t="s">
        <v>19</v>
      </c>
      <c r="D530" s="89">
        <v>2</v>
      </c>
      <c r="E530" s="10" t="s">
        <v>211</v>
      </c>
      <c r="F530" s="91" t="s">
        <v>19</v>
      </c>
      <c r="G530" s="89">
        <v>2</v>
      </c>
      <c r="H530" s="9" t="s">
        <v>186</v>
      </c>
      <c r="I530" s="65" t="s">
        <v>211</v>
      </c>
      <c r="J530" s="9" t="s">
        <v>19</v>
      </c>
      <c r="K530" s="12">
        <v>2</v>
      </c>
      <c r="L530" s="9" t="s">
        <v>28</v>
      </c>
    </row>
    <row r="531" spans="1:12" x14ac:dyDescent="0.2">
      <c r="A531" s="161" t="s">
        <v>549</v>
      </c>
      <c r="B531" s="10" t="s">
        <v>321</v>
      </c>
      <c r="C531" s="9" t="s">
        <v>19</v>
      </c>
      <c r="D531" s="12">
        <v>2</v>
      </c>
      <c r="E531" s="65"/>
      <c r="F531" s="9"/>
      <c r="G531" s="12"/>
      <c r="H531" s="101"/>
      <c r="I531" s="65" t="s">
        <v>211</v>
      </c>
      <c r="J531" s="9" t="s">
        <v>19</v>
      </c>
      <c r="K531" s="12">
        <v>2</v>
      </c>
      <c r="L531" s="9" t="s">
        <v>28</v>
      </c>
    </row>
    <row r="532" spans="1:12" x14ac:dyDescent="0.2">
      <c r="A532" s="161" t="s">
        <v>550</v>
      </c>
      <c r="B532" s="84" t="s">
        <v>187</v>
      </c>
      <c r="C532" s="90" t="s">
        <v>19</v>
      </c>
      <c r="D532" s="90" t="s">
        <v>198</v>
      </c>
      <c r="E532" s="10" t="s">
        <v>188</v>
      </c>
      <c r="F532" s="9" t="s">
        <v>19</v>
      </c>
      <c r="G532" s="9" t="s">
        <v>198</v>
      </c>
      <c r="H532" s="9" t="s">
        <v>186</v>
      </c>
      <c r="I532" s="10" t="s">
        <v>189</v>
      </c>
      <c r="J532" s="9" t="s">
        <v>19</v>
      </c>
      <c r="K532" s="147">
        <v>2</v>
      </c>
      <c r="L532" s="44" t="s">
        <v>28</v>
      </c>
    </row>
    <row r="533" spans="1:12" x14ac:dyDescent="0.2">
      <c r="A533" s="161" t="s">
        <v>551</v>
      </c>
      <c r="B533" s="10" t="s">
        <v>199</v>
      </c>
      <c r="C533" s="9" t="s">
        <v>19</v>
      </c>
      <c r="D533" s="9" t="s">
        <v>198</v>
      </c>
      <c r="E533" s="10"/>
      <c r="F533" s="9"/>
      <c r="G533" s="9"/>
      <c r="H533" s="9"/>
      <c r="I533" s="10" t="s">
        <v>200</v>
      </c>
      <c r="J533" s="9" t="s">
        <v>19</v>
      </c>
      <c r="K533" s="9" t="s">
        <v>198</v>
      </c>
      <c r="L533" s="9" t="s">
        <v>28</v>
      </c>
    </row>
    <row r="534" spans="1:12" x14ac:dyDescent="0.2">
      <c r="A534" s="165" t="s">
        <v>552</v>
      </c>
      <c r="B534" s="84" t="s">
        <v>206</v>
      </c>
      <c r="C534" s="90" t="s">
        <v>19</v>
      </c>
      <c r="D534" s="88">
        <v>2</v>
      </c>
      <c r="E534" s="10" t="s">
        <v>202</v>
      </c>
      <c r="F534" s="9" t="s">
        <v>19</v>
      </c>
      <c r="G534" s="12">
        <v>2</v>
      </c>
      <c r="H534" s="9" t="s">
        <v>186</v>
      </c>
      <c r="I534" s="10" t="s">
        <v>202</v>
      </c>
      <c r="J534" s="9" t="s">
        <v>19</v>
      </c>
      <c r="K534" s="12">
        <v>2</v>
      </c>
      <c r="L534" s="9" t="s">
        <v>28</v>
      </c>
    </row>
    <row r="535" spans="1:12" x14ac:dyDescent="0.2">
      <c r="A535" s="172" t="s">
        <v>553</v>
      </c>
      <c r="B535" s="184" t="s">
        <v>207</v>
      </c>
      <c r="C535" s="182" t="s">
        <v>19</v>
      </c>
      <c r="D535" s="182" t="s">
        <v>232</v>
      </c>
      <c r="E535" s="10" t="s">
        <v>203</v>
      </c>
      <c r="F535" s="9" t="s">
        <v>19</v>
      </c>
      <c r="G535" s="12">
        <v>4</v>
      </c>
      <c r="H535" s="9" t="s">
        <v>39</v>
      </c>
      <c r="I535" s="10" t="s">
        <v>203</v>
      </c>
      <c r="J535" s="9" t="s">
        <v>19</v>
      </c>
      <c r="K535" s="12">
        <v>4</v>
      </c>
      <c r="L535" s="9" t="s">
        <v>39</v>
      </c>
    </row>
    <row r="536" spans="1:12" x14ac:dyDescent="0.2">
      <c r="A536" s="173"/>
      <c r="B536" s="185"/>
      <c r="C536" s="183"/>
      <c r="D536" s="183"/>
      <c r="E536" s="10" t="s">
        <v>203</v>
      </c>
      <c r="F536" s="9" t="s">
        <v>19</v>
      </c>
      <c r="G536" s="12">
        <v>2</v>
      </c>
      <c r="H536" s="9" t="s">
        <v>186</v>
      </c>
      <c r="I536" s="10" t="s">
        <v>203</v>
      </c>
      <c r="J536" s="9" t="s">
        <v>19</v>
      </c>
      <c r="K536" s="12">
        <v>2</v>
      </c>
      <c r="L536" s="9" t="s">
        <v>28</v>
      </c>
    </row>
    <row r="537" spans="1:12" x14ac:dyDescent="0.2">
      <c r="A537" s="172" t="s">
        <v>554</v>
      </c>
      <c r="B537" s="184" t="s">
        <v>208</v>
      </c>
      <c r="C537" s="182" t="s">
        <v>19</v>
      </c>
      <c r="D537" s="182" t="s">
        <v>193</v>
      </c>
      <c r="E537" s="84" t="s">
        <v>204</v>
      </c>
      <c r="F537" s="90" t="s">
        <v>19</v>
      </c>
      <c r="G537" s="88">
        <v>2</v>
      </c>
      <c r="H537" s="9" t="s">
        <v>39</v>
      </c>
      <c r="I537" s="10" t="s">
        <v>204</v>
      </c>
      <c r="J537" s="9" t="s">
        <v>19</v>
      </c>
      <c r="K537" s="12">
        <v>2</v>
      </c>
      <c r="L537" s="9" t="s">
        <v>39</v>
      </c>
    </row>
    <row r="538" spans="1:12" x14ac:dyDescent="0.2">
      <c r="A538" s="173"/>
      <c r="B538" s="185"/>
      <c r="C538" s="183"/>
      <c r="D538" s="183"/>
      <c r="E538" s="84" t="s">
        <v>204</v>
      </c>
      <c r="F538" s="90" t="s">
        <v>19</v>
      </c>
      <c r="G538" s="88">
        <v>2</v>
      </c>
      <c r="H538" s="9" t="s">
        <v>186</v>
      </c>
      <c r="I538" s="10" t="s">
        <v>204</v>
      </c>
      <c r="J538" s="9" t="s">
        <v>19</v>
      </c>
      <c r="K538" s="12">
        <v>2</v>
      </c>
      <c r="L538" s="9" t="s">
        <v>28</v>
      </c>
    </row>
    <row r="539" spans="1:12" ht="25.5" x14ac:dyDescent="0.2">
      <c r="A539" s="136" t="s">
        <v>555</v>
      </c>
      <c r="B539" s="10" t="s">
        <v>209</v>
      </c>
      <c r="C539" s="9" t="s">
        <v>19</v>
      </c>
      <c r="D539" s="12">
        <v>2</v>
      </c>
      <c r="E539" s="10" t="s">
        <v>210</v>
      </c>
      <c r="F539" s="9" t="s">
        <v>19</v>
      </c>
      <c r="G539" s="12">
        <v>2</v>
      </c>
      <c r="H539" s="9" t="s">
        <v>186</v>
      </c>
      <c r="I539" s="99"/>
      <c r="J539" s="11"/>
      <c r="K539" s="12"/>
      <c r="L539" s="133" t="s">
        <v>28</v>
      </c>
    </row>
    <row r="540" spans="1:12" x14ac:dyDescent="0.2">
      <c r="A540" s="161" t="s">
        <v>556</v>
      </c>
      <c r="B540" s="85" t="s">
        <v>213</v>
      </c>
      <c r="C540" s="91" t="s">
        <v>19</v>
      </c>
      <c r="D540" s="89">
        <v>2</v>
      </c>
      <c r="E540" s="10" t="s">
        <v>211</v>
      </c>
      <c r="F540" s="91" t="s">
        <v>19</v>
      </c>
      <c r="G540" s="89">
        <v>2</v>
      </c>
      <c r="H540" s="9" t="s">
        <v>186</v>
      </c>
      <c r="I540" s="65" t="s">
        <v>211</v>
      </c>
      <c r="J540" s="9" t="s">
        <v>19</v>
      </c>
      <c r="K540" s="12">
        <v>2</v>
      </c>
      <c r="L540" s="9" t="s">
        <v>28</v>
      </c>
    </row>
    <row r="541" spans="1:12" x14ac:dyDescent="0.2">
      <c r="A541" s="161" t="s">
        <v>557</v>
      </c>
      <c r="B541" s="10" t="s">
        <v>321</v>
      </c>
      <c r="C541" s="9" t="s">
        <v>19</v>
      </c>
      <c r="D541" s="12">
        <v>2</v>
      </c>
      <c r="E541" s="65"/>
      <c r="F541" s="9"/>
      <c r="G541" s="12"/>
      <c r="H541" s="101"/>
      <c r="I541" s="65" t="s">
        <v>211</v>
      </c>
      <c r="J541" s="9" t="s">
        <v>19</v>
      </c>
      <c r="K541" s="12">
        <v>2</v>
      </c>
      <c r="L541" s="9" t="s">
        <v>28</v>
      </c>
    </row>
    <row r="542" spans="1:12" x14ac:dyDescent="0.2">
      <c r="A542" s="161" t="s">
        <v>558</v>
      </c>
      <c r="B542" s="84" t="s">
        <v>187</v>
      </c>
      <c r="C542" s="90" t="s">
        <v>19</v>
      </c>
      <c r="D542" s="90" t="s">
        <v>198</v>
      </c>
      <c r="E542" s="10" t="s">
        <v>188</v>
      </c>
      <c r="F542" s="9" t="s">
        <v>19</v>
      </c>
      <c r="G542" s="9" t="s">
        <v>198</v>
      </c>
      <c r="H542" s="9" t="s">
        <v>186</v>
      </c>
      <c r="I542" s="10" t="s">
        <v>189</v>
      </c>
      <c r="J542" s="9" t="s">
        <v>19</v>
      </c>
      <c r="K542" s="9" t="s">
        <v>198</v>
      </c>
      <c r="L542" s="44" t="s">
        <v>28</v>
      </c>
    </row>
    <row r="543" spans="1:12" x14ac:dyDescent="0.2">
      <c r="A543" s="161" t="s">
        <v>559</v>
      </c>
      <c r="B543" s="10" t="s">
        <v>199</v>
      </c>
      <c r="C543" s="9" t="s">
        <v>19</v>
      </c>
      <c r="D543" s="9" t="s">
        <v>198</v>
      </c>
      <c r="E543" s="10"/>
      <c r="F543" s="9"/>
      <c r="G543" s="9"/>
      <c r="H543" s="9"/>
      <c r="I543" s="10" t="s">
        <v>200</v>
      </c>
      <c r="J543" s="9" t="s">
        <v>19</v>
      </c>
      <c r="K543" s="9" t="s">
        <v>198</v>
      </c>
      <c r="L543" s="9" t="s">
        <v>28</v>
      </c>
    </row>
    <row r="544" spans="1:12" x14ac:dyDescent="0.2">
      <c r="A544" s="165" t="s">
        <v>560</v>
      </c>
      <c r="B544" s="84" t="s">
        <v>206</v>
      </c>
      <c r="C544" s="90" t="s">
        <v>19</v>
      </c>
      <c r="D544" s="88">
        <v>2</v>
      </c>
      <c r="E544" s="10" t="s">
        <v>202</v>
      </c>
      <c r="F544" s="9" t="s">
        <v>19</v>
      </c>
      <c r="G544" s="12">
        <v>2</v>
      </c>
      <c r="H544" s="9" t="s">
        <v>186</v>
      </c>
      <c r="I544" s="10" t="s">
        <v>202</v>
      </c>
      <c r="J544" s="9" t="s">
        <v>19</v>
      </c>
      <c r="K544" s="12">
        <v>2</v>
      </c>
      <c r="L544" s="9" t="s">
        <v>28</v>
      </c>
    </row>
    <row r="545" spans="1:12" x14ac:dyDescent="0.2">
      <c r="A545" s="172" t="s">
        <v>561</v>
      </c>
      <c r="B545" s="184" t="s">
        <v>207</v>
      </c>
      <c r="C545" s="182" t="s">
        <v>19</v>
      </c>
      <c r="D545" s="182" t="s">
        <v>232</v>
      </c>
      <c r="E545" s="10" t="s">
        <v>203</v>
      </c>
      <c r="F545" s="9" t="s">
        <v>19</v>
      </c>
      <c r="G545" s="12">
        <v>4</v>
      </c>
      <c r="H545" s="9" t="s">
        <v>39</v>
      </c>
      <c r="I545" s="10" t="s">
        <v>203</v>
      </c>
      <c r="J545" s="9" t="s">
        <v>19</v>
      </c>
      <c r="K545" s="12">
        <v>4</v>
      </c>
      <c r="L545" s="9" t="s">
        <v>39</v>
      </c>
    </row>
    <row r="546" spans="1:12" x14ac:dyDescent="0.2">
      <c r="A546" s="173"/>
      <c r="B546" s="185"/>
      <c r="C546" s="183"/>
      <c r="D546" s="183"/>
      <c r="E546" s="10" t="s">
        <v>203</v>
      </c>
      <c r="F546" s="9" t="s">
        <v>19</v>
      </c>
      <c r="G546" s="12">
        <v>2</v>
      </c>
      <c r="H546" s="9" t="s">
        <v>186</v>
      </c>
      <c r="I546" s="10" t="s">
        <v>203</v>
      </c>
      <c r="J546" s="9" t="s">
        <v>19</v>
      </c>
      <c r="K546" s="12">
        <v>2</v>
      </c>
      <c r="L546" s="9" t="s">
        <v>28</v>
      </c>
    </row>
    <row r="547" spans="1:12" x14ac:dyDescent="0.2">
      <c r="A547" s="172" t="s">
        <v>562</v>
      </c>
      <c r="B547" s="184" t="s">
        <v>208</v>
      </c>
      <c r="C547" s="182" t="s">
        <v>19</v>
      </c>
      <c r="D547" s="182" t="s">
        <v>193</v>
      </c>
      <c r="E547" s="84" t="s">
        <v>204</v>
      </c>
      <c r="F547" s="90" t="s">
        <v>19</v>
      </c>
      <c r="G547" s="88">
        <v>2</v>
      </c>
      <c r="H547" s="9" t="s">
        <v>39</v>
      </c>
      <c r="I547" s="10" t="s">
        <v>204</v>
      </c>
      <c r="J547" s="9" t="s">
        <v>19</v>
      </c>
      <c r="K547" s="12">
        <v>2</v>
      </c>
      <c r="L547" s="9" t="s">
        <v>39</v>
      </c>
    </row>
    <row r="548" spans="1:12" x14ac:dyDescent="0.2">
      <c r="A548" s="173"/>
      <c r="B548" s="185"/>
      <c r="C548" s="183"/>
      <c r="D548" s="183"/>
      <c r="E548" s="84" t="s">
        <v>204</v>
      </c>
      <c r="F548" s="90" t="s">
        <v>19</v>
      </c>
      <c r="G548" s="88">
        <v>2</v>
      </c>
      <c r="H548" s="9" t="s">
        <v>186</v>
      </c>
      <c r="I548" s="10" t="s">
        <v>204</v>
      </c>
      <c r="J548" s="9" t="s">
        <v>19</v>
      </c>
      <c r="K548" s="12">
        <v>2</v>
      </c>
      <c r="L548" s="9" t="s">
        <v>28</v>
      </c>
    </row>
    <row r="549" spans="1:12" ht="25.5" x14ac:dyDescent="0.2">
      <c r="A549" s="136" t="s">
        <v>563</v>
      </c>
      <c r="B549" s="10" t="s">
        <v>209</v>
      </c>
      <c r="C549" s="9" t="s">
        <v>19</v>
      </c>
      <c r="D549" s="12">
        <v>2</v>
      </c>
      <c r="E549" s="10" t="s">
        <v>210</v>
      </c>
      <c r="F549" s="9" t="s">
        <v>19</v>
      </c>
      <c r="G549" s="12">
        <v>2</v>
      </c>
      <c r="H549" s="9" t="s">
        <v>186</v>
      </c>
      <c r="I549" s="99"/>
      <c r="J549" s="11"/>
      <c r="K549" s="12"/>
      <c r="L549" s="133" t="s">
        <v>28</v>
      </c>
    </row>
    <row r="550" spans="1:12" x14ac:dyDescent="0.2">
      <c r="A550" s="161" t="s">
        <v>564</v>
      </c>
      <c r="B550" s="85" t="s">
        <v>213</v>
      </c>
      <c r="C550" s="91" t="s">
        <v>19</v>
      </c>
      <c r="D550" s="89">
        <v>2</v>
      </c>
      <c r="E550" s="10" t="s">
        <v>211</v>
      </c>
      <c r="F550" s="91" t="s">
        <v>19</v>
      </c>
      <c r="G550" s="89">
        <v>2</v>
      </c>
      <c r="H550" s="9" t="s">
        <v>186</v>
      </c>
      <c r="I550" s="65" t="s">
        <v>211</v>
      </c>
      <c r="J550" s="9" t="s">
        <v>19</v>
      </c>
      <c r="K550" s="12">
        <v>2</v>
      </c>
      <c r="L550" s="9" t="s">
        <v>28</v>
      </c>
    </row>
    <row r="551" spans="1:12" x14ac:dyDescent="0.2">
      <c r="A551" s="161" t="s">
        <v>565</v>
      </c>
      <c r="B551" s="10" t="s">
        <v>321</v>
      </c>
      <c r="C551" s="9" t="s">
        <v>19</v>
      </c>
      <c r="D551" s="12">
        <v>2</v>
      </c>
      <c r="E551" s="65"/>
      <c r="F551" s="9"/>
      <c r="G551" s="12"/>
      <c r="H551" s="101"/>
      <c r="I551" s="65" t="s">
        <v>211</v>
      </c>
      <c r="J551" s="9" t="s">
        <v>19</v>
      </c>
      <c r="K551" s="12">
        <v>2</v>
      </c>
      <c r="L551" s="9" t="s">
        <v>28</v>
      </c>
    </row>
    <row r="552" spans="1:12" x14ac:dyDescent="0.2">
      <c r="A552" s="161" t="s">
        <v>566</v>
      </c>
      <c r="B552" s="84" t="s">
        <v>187</v>
      </c>
      <c r="C552" s="90" t="s">
        <v>19</v>
      </c>
      <c r="D552" s="90" t="s">
        <v>183</v>
      </c>
      <c r="E552" s="10" t="s">
        <v>188</v>
      </c>
      <c r="F552" s="9" t="s">
        <v>19</v>
      </c>
      <c r="G552" s="9" t="s">
        <v>183</v>
      </c>
      <c r="H552" s="9" t="s">
        <v>186</v>
      </c>
      <c r="I552" s="10" t="s">
        <v>189</v>
      </c>
      <c r="J552" s="9" t="s">
        <v>19</v>
      </c>
      <c r="K552" s="9" t="s">
        <v>183</v>
      </c>
      <c r="L552" s="44" t="s">
        <v>28</v>
      </c>
    </row>
    <row r="553" spans="1:12" x14ac:dyDescent="0.2">
      <c r="A553" s="161" t="s">
        <v>567</v>
      </c>
      <c r="B553" s="10" t="s">
        <v>199</v>
      </c>
      <c r="C553" s="9" t="s">
        <v>19</v>
      </c>
      <c r="D553" s="9" t="s">
        <v>183</v>
      </c>
      <c r="E553" s="10"/>
      <c r="F553" s="9"/>
      <c r="G553" s="9"/>
      <c r="H553" s="9"/>
      <c r="I553" s="10" t="s">
        <v>200</v>
      </c>
      <c r="J553" s="9" t="s">
        <v>19</v>
      </c>
      <c r="K553" s="9" t="s">
        <v>183</v>
      </c>
      <c r="L553" s="9" t="s">
        <v>28</v>
      </c>
    </row>
    <row r="554" spans="1:12" x14ac:dyDescent="0.2">
      <c r="A554" s="160" t="s">
        <v>568</v>
      </c>
      <c r="B554" s="84" t="s">
        <v>207</v>
      </c>
      <c r="C554" s="90" t="s">
        <v>19</v>
      </c>
      <c r="D554" s="90" t="s">
        <v>183</v>
      </c>
      <c r="E554" s="10" t="s">
        <v>203</v>
      </c>
      <c r="F554" s="9" t="s">
        <v>19</v>
      </c>
      <c r="G554" s="12">
        <v>1</v>
      </c>
      <c r="H554" s="9" t="s">
        <v>186</v>
      </c>
      <c r="I554" s="10" t="s">
        <v>203</v>
      </c>
      <c r="J554" s="9" t="s">
        <v>19</v>
      </c>
      <c r="K554" s="12">
        <f>G554</f>
        <v>1</v>
      </c>
      <c r="L554" s="9" t="s">
        <v>28</v>
      </c>
    </row>
    <row r="555" spans="1:12" x14ac:dyDescent="0.2">
      <c r="A555" s="160" t="s">
        <v>569</v>
      </c>
      <c r="B555" s="84" t="s">
        <v>208</v>
      </c>
      <c r="C555" s="90" t="s">
        <v>19</v>
      </c>
      <c r="D555" s="90" t="s">
        <v>183</v>
      </c>
      <c r="E555" s="84" t="s">
        <v>204</v>
      </c>
      <c r="F555" s="90" t="s">
        <v>19</v>
      </c>
      <c r="G555" s="88">
        <v>1</v>
      </c>
      <c r="H555" s="9" t="s">
        <v>186</v>
      </c>
      <c r="I555" s="10" t="s">
        <v>204</v>
      </c>
      <c r="J555" s="9" t="s">
        <v>19</v>
      </c>
      <c r="K555" s="12">
        <f>G555</f>
        <v>1</v>
      </c>
      <c r="L555" s="9" t="s">
        <v>28</v>
      </c>
    </row>
    <row r="556" spans="1:12" ht="25.5" x14ac:dyDescent="0.2">
      <c r="A556" s="136" t="s">
        <v>570</v>
      </c>
      <c r="B556" s="10" t="s">
        <v>209</v>
      </c>
      <c r="C556" s="9" t="s">
        <v>19</v>
      </c>
      <c r="D556" s="12">
        <v>1</v>
      </c>
      <c r="E556" s="10" t="s">
        <v>210</v>
      </c>
      <c r="F556" s="9" t="s">
        <v>19</v>
      </c>
      <c r="G556" s="12">
        <v>1</v>
      </c>
      <c r="H556" s="9" t="s">
        <v>186</v>
      </c>
      <c r="I556" s="99"/>
      <c r="J556" s="11"/>
      <c r="K556" s="12"/>
      <c r="L556" s="133" t="s">
        <v>28</v>
      </c>
    </row>
    <row r="557" spans="1:12" x14ac:dyDescent="0.2">
      <c r="A557" s="161" t="s">
        <v>571</v>
      </c>
      <c r="B557" s="85" t="s">
        <v>213</v>
      </c>
      <c r="C557" s="91" t="s">
        <v>19</v>
      </c>
      <c r="D557" s="89">
        <v>1</v>
      </c>
      <c r="E557" s="10" t="s">
        <v>211</v>
      </c>
      <c r="F557" s="91" t="s">
        <v>19</v>
      </c>
      <c r="G557" s="89">
        <v>1</v>
      </c>
      <c r="H557" s="9" t="s">
        <v>186</v>
      </c>
      <c r="I557" s="65" t="s">
        <v>211</v>
      </c>
      <c r="J557" s="9" t="s">
        <v>19</v>
      </c>
      <c r="K557" s="147">
        <v>1</v>
      </c>
      <c r="L557" s="9" t="s">
        <v>28</v>
      </c>
    </row>
    <row r="558" spans="1:12" x14ac:dyDescent="0.2">
      <c r="A558" s="161" t="s">
        <v>572</v>
      </c>
      <c r="B558" s="10" t="s">
        <v>218</v>
      </c>
      <c r="C558" s="9" t="s">
        <v>19</v>
      </c>
      <c r="D558" s="12">
        <v>1</v>
      </c>
      <c r="E558" s="65"/>
      <c r="F558" s="9"/>
      <c r="G558" s="12"/>
      <c r="H558" s="101"/>
      <c r="I558" s="65" t="s">
        <v>219</v>
      </c>
      <c r="J558" s="9" t="s">
        <v>19</v>
      </c>
      <c r="K558" s="147">
        <v>1</v>
      </c>
      <c r="L558" s="9" t="s">
        <v>28</v>
      </c>
    </row>
    <row r="559" spans="1:12" x14ac:dyDescent="0.2">
      <c r="A559" s="161" t="s">
        <v>573</v>
      </c>
      <c r="B559" s="10" t="s">
        <v>187</v>
      </c>
      <c r="C559" s="90" t="s">
        <v>19</v>
      </c>
      <c r="D559" s="90" t="s">
        <v>183</v>
      </c>
      <c r="E559" s="10" t="s">
        <v>188</v>
      </c>
      <c r="F559" s="9" t="s">
        <v>19</v>
      </c>
      <c r="G559" s="9" t="s">
        <v>183</v>
      </c>
      <c r="H559" s="9" t="s">
        <v>186</v>
      </c>
      <c r="I559" s="10" t="s">
        <v>189</v>
      </c>
      <c r="J559" s="9" t="s">
        <v>19</v>
      </c>
      <c r="K559" s="147">
        <v>1</v>
      </c>
      <c r="L559" s="44" t="s">
        <v>28</v>
      </c>
    </row>
    <row r="560" spans="1:12" x14ac:dyDescent="0.2">
      <c r="A560" s="136" t="s">
        <v>574</v>
      </c>
      <c r="B560" s="134" t="s">
        <v>199</v>
      </c>
      <c r="C560" s="133" t="s">
        <v>19</v>
      </c>
      <c r="D560" s="133" t="s">
        <v>183</v>
      </c>
      <c r="E560" s="134"/>
      <c r="F560" s="133"/>
      <c r="G560" s="133"/>
      <c r="H560" s="133"/>
      <c r="I560" s="134" t="s">
        <v>200</v>
      </c>
      <c r="J560" s="133" t="s">
        <v>19</v>
      </c>
      <c r="K560" s="147">
        <v>1</v>
      </c>
      <c r="L560" s="133" t="s">
        <v>28</v>
      </c>
    </row>
    <row r="561" spans="1:12" x14ac:dyDescent="0.2">
      <c r="A561" s="161" t="s">
        <v>575</v>
      </c>
      <c r="B561" s="134" t="s">
        <v>187</v>
      </c>
      <c r="C561" s="133" t="s">
        <v>19</v>
      </c>
      <c r="D561" s="133" t="s">
        <v>198</v>
      </c>
      <c r="E561" s="134" t="s">
        <v>188</v>
      </c>
      <c r="F561" s="133" t="s">
        <v>19</v>
      </c>
      <c r="G561" s="133" t="s">
        <v>198</v>
      </c>
      <c r="H561" s="133" t="s">
        <v>186</v>
      </c>
      <c r="I561" s="134" t="s">
        <v>189</v>
      </c>
      <c r="J561" s="133" t="s">
        <v>19</v>
      </c>
      <c r="K561" s="147">
        <v>2</v>
      </c>
      <c r="L561" s="44" t="s">
        <v>28</v>
      </c>
    </row>
    <row r="562" spans="1:12" x14ac:dyDescent="0.2">
      <c r="A562" s="161" t="s">
        <v>576</v>
      </c>
      <c r="B562" s="10" t="s">
        <v>199</v>
      </c>
      <c r="C562" s="9" t="s">
        <v>19</v>
      </c>
      <c r="D562" s="9" t="s">
        <v>198</v>
      </c>
      <c r="E562" s="10"/>
      <c r="F562" s="9"/>
      <c r="G562" s="9"/>
      <c r="H562" s="9"/>
      <c r="I562" s="10" t="s">
        <v>200</v>
      </c>
      <c r="J562" s="9" t="s">
        <v>19</v>
      </c>
      <c r="K562" s="147">
        <v>2</v>
      </c>
      <c r="L562" s="9" t="s">
        <v>28</v>
      </c>
    </row>
    <row r="563" spans="1:12" x14ac:dyDescent="0.2">
      <c r="A563" s="161" t="s">
        <v>577</v>
      </c>
      <c r="B563" s="84" t="s">
        <v>187</v>
      </c>
      <c r="C563" s="90" t="s">
        <v>19</v>
      </c>
      <c r="D563" s="90" t="s">
        <v>198</v>
      </c>
      <c r="E563" s="10" t="s">
        <v>188</v>
      </c>
      <c r="F563" s="9" t="s">
        <v>19</v>
      </c>
      <c r="G563" s="9" t="s">
        <v>198</v>
      </c>
      <c r="H563" s="9" t="s">
        <v>186</v>
      </c>
      <c r="I563" s="10" t="s">
        <v>189</v>
      </c>
      <c r="J563" s="9" t="s">
        <v>19</v>
      </c>
      <c r="K563" s="147">
        <v>2</v>
      </c>
      <c r="L563" s="44" t="s">
        <v>28</v>
      </c>
    </row>
    <row r="564" spans="1:12" x14ac:dyDescent="0.2">
      <c r="A564" s="161" t="s">
        <v>578</v>
      </c>
      <c r="B564" s="10" t="s">
        <v>199</v>
      </c>
      <c r="C564" s="9" t="s">
        <v>19</v>
      </c>
      <c r="D564" s="9" t="s">
        <v>198</v>
      </c>
      <c r="E564" s="10"/>
      <c r="F564" s="9"/>
      <c r="G564" s="9"/>
      <c r="H564" s="9"/>
      <c r="I564" s="10" t="s">
        <v>200</v>
      </c>
      <c r="J564" s="9" t="s">
        <v>19</v>
      </c>
      <c r="K564" s="147">
        <v>2</v>
      </c>
      <c r="L564" s="9" t="s">
        <v>28</v>
      </c>
    </row>
    <row r="565" spans="1:12" x14ac:dyDescent="0.2">
      <c r="A565" s="161" t="s">
        <v>579</v>
      </c>
      <c r="B565" s="84" t="s">
        <v>206</v>
      </c>
      <c r="C565" s="90" t="s">
        <v>19</v>
      </c>
      <c r="D565" s="88">
        <v>2</v>
      </c>
      <c r="E565" s="10" t="s">
        <v>202</v>
      </c>
      <c r="F565" s="9" t="s">
        <v>19</v>
      </c>
      <c r="G565" s="12">
        <v>2</v>
      </c>
      <c r="H565" s="9" t="s">
        <v>186</v>
      </c>
      <c r="I565" s="10" t="s">
        <v>202</v>
      </c>
      <c r="J565" s="9" t="s">
        <v>19</v>
      </c>
      <c r="K565" s="147">
        <v>2</v>
      </c>
      <c r="L565" s="9" t="s">
        <v>28</v>
      </c>
    </row>
    <row r="566" spans="1:12" x14ac:dyDescent="0.2">
      <c r="A566" s="172" t="s">
        <v>580</v>
      </c>
      <c r="B566" s="184" t="s">
        <v>207</v>
      </c>
      <c r="C566" s="182" t="s">
        <v>19</v>
      </c>
      <c r="D566" s="182" t="s">
        <v>232</v>
      </c>
      <c r="E566" s="10" t="s">
        <v>203</v>
      </c>
      <c r="F566" s="9" t="s">
        <v>19</v>
      </c>
      <c r="G566" s="12">
        <v>4</v>
      </c>
      <c r="H566" s="9" t="s">
        <v>39</v>
      </c>
      <c r="I566" s="10" t="s">
        <v>203</v>
      </c>
      <c r="J566" s="9" t="s">
        <v>19</v>
      </c>
      <c r="K566" s="147">
        <v>4</v>
      </c>
      <c r="L566" s="9" t="s">
        <v>39</v>
      </c>
    </row>
    <row r="567" spans="1:12" x14ac:dyDescent="0.2">
      <c r="A567" s="173"/>
      <c r="B567" s="185"/>
      <c r="C567" s="183"/>
      <c r="D567" s="183"/>
      <c r="E567" s="10" t="s">
        <v>203</v>
      </c>
      <c r="F567" s="9" t="s">
        <v>19</v>
      </c>
      <c r="G567" s="12">
        <v>2</v>
      </c>
      <c r="H567" s="9" t="s">
        <v>186</v>
      </c>
      <c r="I567" s="10" t="s">
        <v>203</v>
      </c>
      <c r="J567" s="9" t="s">
        <v>19</v>
      </c>
      <c r="K567" s="147">
        <v>2</v>
      </c>
      <c r="L567" s="9" t="s">
        <v>28</v>
      </c>
    </row>
    <row r="568" spans="1:12" x14ac:dyDescent="0.2">
      <c r="A568" s="172" t="s">
        <v>581</v>
      </c>
      <c r="B568" s="184" t="s">
        <v>208</v>
      </c>
      <c r="C568" s="182" t="s">
        <v>19</v>
      </c>
      <c r="D568" s="182" t="s">
        <v>193</v>
      </c>
      <c r="E568" s="137" t="s">
        <v>204</v>
      </c>
      <c r="F568" s="138" t="s">
        <v>19</v>
      </c>
      <c r="G568" s="139">
        <v>2</v>
      </c>
      <c r="H568" s="133" t="s">
        <v>39</v>
      </c>
      <c r="I568" s="134" t="s">
        <v>204</v>
      </c>
      <c r="J568" s="133" t="s">
        <v>19</v>
      </c>
      <c r="K568" s="147">
        <v>2</v>
      </c>
      <c r="L568" s="133" t="s">
        <v>39</v>
      </c>
    </row>
    <row r="569" spans="1:12" x14ac:dyDescent="0.2">
      <c r="A569" s="173"/>
      <c r="B569" s="185"/>
      <c r="C569" s="183"/>
      <c r="D569" s="183"/>
      <c r="E569" s="134" t="s">
        <v>204</v>
      </c>
      <c r="F569" s="133" t="s">
        <v>19</v>
      </c>
      <c r="G569" s="135">
        <v>2</v>
      </c>
      <c r="H569" s="133" t="s">
        <v>186</v>
      </c>
      <c r="I569" s="134" t="s">
        <v>204</v>
      </c>
      <c r="J569" s="133" t="s">
        <v>19</v>
      </c>
      <c r="K569" s="147">
        <v>2</v>
      </c>
      <c r="L569" s="133" t="s">
        <v>28</v>
      </c>
    </row>
    <row r="570" spans="1:12" ht="25.5" x14ac:dyDescent="0.2">
      <c r="A570" s="161" t="s">
        <v>582</v>
      </c>
      <c r="B570" s="10" t="s">
        <v>209</v>
      </c>
      <c r="C570" s="9" t="s">
        <v>19</v>
      </c>
      <c r="D570" s="12">
        <v>2</v>
      </c>
      <c r="E570" s="10" t="s">
        <v>210</v>
      </c>
      <c r="F570" s="9" t="s">
        <v>19</v>
      </c>
      <c r="G570" s="12">
        <v>2</v>
      </c>
      <c r="H570" s="9" t="s">
        <v>186</v>
      </c>
      <c r="I570" s="99"/>
      <c r="J570" s="11"/>
      <c r="K570" s="12"/>
      <c r="L570" s="133" t="s">
        <v>28</v>
      </c>
    </row>
    <row r="571" spans="1:12" x14ac:dyDescent="0.2">
      <c r="A571" s="161" t="s">
        <v>583</v>
      </c>
      <c r="B571" s="85" t="s">
        <v>213</v>
      </c>
      <c r="C571" s="91" t="s">
        <v>19</v>
      </c>
      <c r="D571" s="89">
        <v>2</v>
      </c>
      <c r="E571" s="10" t="s">
        <v>211</v>
      </c>
      <c r="F571" s="91" t="s">
        <v>19</v>
      </c>
      <c r="G571" s="89">
        <v>2</v>
      </c>
      <c r="H571" s="9" t="s">
        <v>186</v>
      </c>
      <c r="I571" s="65" t="s">
        <v>211</v>
      </c>
      <c r="J571" s="9" t="s">
        <v>19</v>
      </c>
      <c r="K571" s="147">
        <v>2</v>
      </c>
      <c r="L571" s="9" t="s">
        <v>28</v>
      </c>
    </row>
    <row r="572" spans="1:12" x14ac:dyDescent="0.2">
      <c r="A572" s="136" t="s">
        <v>584</v>
      </c>
      <c r="B572" s="134" t="s">
        <v>321</v>
      </c>
      <c r="C572" s="133" t="s">
        <v>19</v>
      </c>
      <c r="D572" s="135">
        <v>2</v>
      </c>
      <c r="E572" s="65"/>
      <c r="F572" s="133"/>
      <c r="G572" s="135"/>
      <c r="H572" s="101"/>
      <c r="I572" s="65" t="s">
        <v>211</v>
      </c>
      <c r="J572" s="133" t="s">
        <v>19</v>
      </c>
      <c r="K572" s="147">
        <v>2</v>
      </c>
      <c r="L572" s="133" t="s">
        <v>28</v>
      </c>
    </row>
    <row r="573" spans="1:12" x14ac:dyDescent="0.2">
      <c r="A573" s="161" t="s">
        <v>585</v>
      </c>
      <c r="B573" s="84" t="s">
        <v>187</v>
      </c>
      <c r="C573" s="90" t="s">
        <v>19</v>
      </c>
      <c r="D573" s="90" t="s">
        <v>198</v>
      </c>
      <c r="E573" s="10" t="s">
        <v>188</v>
      </c>
      <c r="F573" s="9" t="s">
        <v>19</v>
      </c>
      <c r="G573" s="9" t="s">
        <v>198</v>
      </c>
      <c r="H573" s="9" t="s">
        <v>186</v>
      </c>
      <c r="I573" s="10" t="s">
        <v>189</v>
      </c>
      <c r="J573" s="9" t="s">
        <v>19</v>
      </c>
      <c r="K573" s="147">
        <v>2</v>
      </c>
      <c r="L573" s="44" t="s">
        <v>28</v>
      </c>
    </row>
    <row r="574" spans="1:12" x14ac:dyDescent="0.2">
      <c r="A574" s="161" t="s">
        <v>586</v>
      </c>
      <c r="B574" s="10" t="s">
        <v>199</v>
      </c>
      <c r="C574" s="9" t="s">
        <v>19</v>
      </c>
      <c r="D574" s="9" t="s">
        <v>198</v>
      </c>
      <c r="E574" s="10"/>
      <c r="F574" s="9"/>
      <c r="G574" s="9"/>
      <c r="H574" s="9"/>
      <c r="I574" s="10" t="s">
        <v>200</v>
      </c>
      <c r="J574" s="9" t="s">
        <v>19</v>
      </c>
      <c r="K574" s="147">
        <v>2</v>
      </c>
      <c r="L574" s="9" t="s">
        <v>28</v>
      </c>
    </row>
    <row r="575" spans="1:12" x14ac:dyDescent="0.2">
      <c r="A575" s="161" t="s">
        <v>587</v>
      </c>
      <c r="B575" s="84" t="s">
        <v>206</v>
      </c>
      <c r="C575" s="90" t="s">
        <v>19</v>
      </c>
      <c r="D575" s="88">
        <v>2</v>
      </c>
      <c r="E575" s="10" t="s">
        <v>202</v>
      </c>
      <c r="F575" s="9" t="s">
        <v>19</v>
      </c>
      <c r="G575" s="12">
        <v>2</v>
      </c>
      <c r="H575" s="9" t="s">
        <v>186</v>
      </c>
      <c r="I575" s="10" t="s">
        <v>202</v>
      </c>
      <c r="J575" s="9" t="s">
        <v>19</v>
      </c>
      <c r="K575" s="147">
        <v>2</v>
      </c>
      <c r="L575" s="9" t="s">
        <v>28</v>
      </c>
    </row>
    <row r="576" spans="1:12" x14ac:dyDescent="0.2">
      <c r="A576" s="172" t="s">
        <v>588</v>
      </c>
      <c r="B576" s="184" t="s">
        <v>207</v>
      </c>
      <c r="C576" s="182" t="s">
        <v>19</v>
      </c>
      <c r="D576" s="182" t="s">
        <v>232</v>
      </c>
      <c r="E576" s="10" t="s">
        <v>203</v>
      </c>
      <c r="F576" s="9" t="s">
        <v>19</v>
      </c>
      <c r="G576" s="12">
        <v>4</v>
      </c>
      <c r="H576" s="9" t="s">
        <v>39</v>
      </c>
      <c r="I576" s="10" t="s">
        <v>203</v>
      </c>
      <c r="J576" s="9" t="s">
        <v>19</v>
      </c>
      <c r="K576" s="147">
        <v>4</v>
      </c>
      <c r="L576" s="9" t="s">
        <v>39</v>
      </c>
    </row>
    <row r="577" spans="1:12" x14ac:dyDescent="0.2">
      <c r="A577" s="173"/>
      <c r="B577" s="185"/>
      <c r="C577" s="183"/>
      <c r="D577" s="183"/>
      <c r="E577" s="10" t="s">
        <v>203</v>
      </c>
      <c r="F577" s="9" t="s">
        <v>19</v>
      </c>
      <c r="G577" s="12">
        <v>2</v>
      </c>
      <c r="H577" s="9" t="s">
        <v>186</v>
      </c>
      <c r="I577" s="10" t="s">
        <v>203</v>
      </c>
      <c r="J577" s="9" t="s">
        <v>19</v>
      </c>
      <c r="K577" s="147">
        <v>2</v>
      </c>
      <c r="L577" s="9" t="s">
        <v>28</v>
      </c>
    </row>
    <row r="578" spans="1:12" x14ac:dyDescent="0.2">
      <c r="A578" s="172" t="s">
        <v>589</v>
      </c>
      <c r="B578" s="184" t="s">
        <v>208</v>
      </c>
      <c r="C578" s="182" t="s">
        <v>19</v>
      </c>
      <c r="D578" s="182" t="s">
        <v>193</v>
      </c>
      <c r="E578" s="84" t="s">
        <v>204</v>
      </c>
      <c r="F578" s="90" t="s">
        <v>19</v>
      </c>
      <c r="G578" s="88">
        <v>2</v>
      </c>
      <c r="H578" s="9" t="s">
        <v>39</v>
      </c>
      <c r="I578" s="10" t="s">
        <v>204</v>
      </c>
      <c r="J578" s="9" t="s">
        <v>19</v>
      </c>
      <c r="K578" s="147">
        <v>2</v>
      </c>
      <c r="L578" s="9" t="s">
        <v>39</v>
      </c>
    </row>
    <row r="579" spans="1:12" x14ac:dyDescent="0.2">
      <c r="A579" s="173"/>
      <c r="B579" s="185"/>
      <c r="C579" s="183"/>
      <c r="D579" s="183"/>
      <c r="E579" s="84" t="s">
        <v>204</v>
      </c>
      <c r="F579" s="90" t="s">
        <v>19</v>
      </c>
      <c r="G579" s="88">
        <v>2</v>
      </c>
      <c r="H579" s="9" t="s">
        <v>186</v>
      </c>
      <c r="I579" s="10" t="s">
        <v>204</v>
      </c>
      <c r="J579" s="9" t="s">
        <v>19</v>
      </c>
      <c r="K579" s="147">
        <v>2</v>
      </c>
      <c r="L579" s="9" t="s">
        <v>28</v>
      </c>
    </row>
    <row r="580" spans="1:12" ht="25.5" x14ac:dyDescent="0.2">
      <c r="A580" s="161" t="s">
        <v>590</v>
      </c>
      <c r="B580" s="10" t="s">
        <v>209</v>
      </c>
      <c r="C580" s="9" t="s">
        <v>19</v>
      </c>
      <c r="D580" s="12">
        <v>2</v>
      </c>
      <c r="E580" s="10" t="s">
        <v>210</v>
      </c>
      <c r="F580" s="9" t="s">
        <v>19</v>
      </c>
      <c r="G580" s="12">
        <v>2</v>
      </c>
      <c r="H580" s="9" t="s">
        <v>186</v>
      </c>
      <c r="I580" s="99"/>
      <c r="J580" s="11"/>
      <c r="K580" s="12"/>
      <c r="L580" s="133" t="s">
        <v>28</v>
      </c>
    </row>
    <row r="581" spans="1:12" x14ac:dyDescent="0.2">
      <c r="A581" s="161" t="s">
        <v>591</v>
      </c>
      <c r="B581" s="85" t="s">
        <v>213</v>
      </c>
      <c r="C581" s="91" t="s">
        <v>19</v>
      </c>
      <c r="D581" s="89">
        <v>2</v>
      </c>
      <c r="E581" s="10" t="s">
        <v>211</v>
      </c>
      <c r="F581" s="91" t="s">
        <v>19</v>
      </c>
      <c r="G581" s="89">
        <v>2</v>
      </c>
      <c r="H581" s="9" t="s">
        <v>186</v>
      </c>
      <c r="I581" s="65" t="s">
        <v>211</v>
      </c>
      <c r="J581" s="9" t="s">
        <v>19</v>
      </c>
      <c r="K581" s="12">
        <v>2</v>
      </c>
      <c r="L581" s="9" t="s">
        <v>28</v>
      </c>
    </row>
    <row r="582" spans="1:12" x14ac:dyDescent="0.2">
      <c r="A582" s="161" t="s">
        <v>592</v>
      </c>
      <c r="B582" s="10" t="s">
        <v>321</v>
      </c>
      <c r="C582" s="9" t="s">
        <v>19</v>
      </c>
      <c r="D582" s="12">
        <v>2</v>
      </c>
      <c r="E582" s="65"/>
      <c r="F582" s="9"/>
      <c r="G582" s="12"/>
      <c r="H582" s="101"/>
      <c r="I582" s="65" t="s">
        <v>211</v>
      </c>
      <c r="J582" s="9" t="s">
        <v>19</v>
      </c>
      <c r="K582" s="12">
        <v>2</v>
      </c>
      <c r="L582" s="9" t="s">
        <v>28</v>
      </c>
    </row>
    <row r="583" spans="1:12" x14ac:dyDescent="0.2">
      <c r="A583" s="161" t="s">
        <v>593</v>
      </c>
      <c r="B583" s="84" t="s">
        <v>187</v>
      </c>
      <c r="C583" s="90" t="s">
        <v>19</v>
      </c>
      <c r="D583" s="90" t="s">
        <v>198</v>
      </c>
      <c r="E583" s="10" t="s">
        <v>188</v>
      </c>
      <c r="F583" s="9" t="s">
        <v>19</v>
      </c>
      <c r="G583" s="9" t="s">
        <v>198</v>
      </c>
      <c r="H583" s="9" t="s">
        <v>186</v>
      </c>
      <c r="I583" s="10" t="s">
        <v>189</v>
      </c>
      <c r="J583" s="9" t="s">
        <v>19</v>
      </c>
      <c r="K583" s="9" t="s">
        <v>198</v>
      </c>
      <c r="L583" s="44" t="s">
        <v>28</v>
      </c>
    </row>
    <row r="584" spans="1:12" x14ac:dyDescent="0.2">
      <c r="A584" s="161" t="s">
        <v>594</v>
      </c>
      <c r="B584" s="10" t="s">
        <v>199</v>
      </c>
      <c r="C584" s="9" t="s">
        <v>19</v>
      </c>
      <c r="D584" s="9" t="s">
        <v>198</v>
      </c>
      <c r="E584" s="10"/>
      <c r="F584" s="9"/>
      <c r="G584" s="9"/>
      <c r="H584" s="9"/>
      <c r="I584" s="10" t="s">
        <v>200</v>
      </c>
      <c r="J584" s="9" t="s">
        <v>19</v>
      </c>
      <c r="K584" s="9" t="s">
        <v>198</v>
      </c>
      <c r="L584" s="9" t="s">
        <v>28</v>
      </c>
    </row>
    <row r="585" spans="1:12" x14ac:dyDescent="0.2">
      <c r="A585" s="161" t="s">
        <v>595</v>
      </c>
      <c r="B585" s="84" t="s">
        <v>206</v>
      </c>
      <c r="C585" s="90" t="s">
        <v>19</v>
      </c>
      <c r="D585" s="88">
        <v>2</v>
      </c>
      <c r="E585" s="10" t="s">
        <v>202</v>
      </c>
      <c r="F585" s="9" t="s">
        <v>19</v>
      </c>
      <c r="G585" s="12">
        <v>2</v>
      </c>
      <c r="H585" s="9" t="s">
        <v>186</v>
      </c>
      <c r="I585" s="10" t="s">
        <v>202</v>
      </c>
      <c r="J585" s="9" t="s">
        <v>19</v>
      </c>
      <c r="K585" s="12">
        <v>2</v>
      </c>
      <c r="L585" s="9" t="s">
        <v>28</v>
      </c>
    </row>
    <row r="586" spans="1:12" x14ac:dyDescent="0.2">
      <c r="A586" s="172" t="s">
        <v>596</v>
      </c>
      <c r="B586" s="184" t="s">
        <v>207</v>
      </c>
      <c r="C586" s="182" t="s">
        <v>19</v>
      </c>
      <c r="D586" s="182" t="s">
        <v>232</v>
      </c>
      <c r="E586" s="10" t="s">
        <v>203</v>
      </c>
      <c r="F586" s="9" t="s">
        <v>19</v>
      </c>
      <c r="G586" s="12">
        <v>4</v>
      </c>
      <c r="H586" s="9" t="s">
        <v>39</v>
      </c>
      <c r="I586" s="10" t="s">
        <v>203</v>
      </c>
      <c r="J586" s="9" t="s">
        <v>19</v>
      </c>
      <c r="K586" s="12">
        <v>4</v>
      </c>
      <c r="L586" s="9" t="s">
        <v>39</v>
      </c>
    </row>
    <row r="587" spans="1:12" x14ac:dyDescent="0.2">
      <c r="A587" s="173"/>
      <c r="B587" s="185"/>
      <c r="C587" s="183"/>
      <c r="D587" s="183"/>
      <c r="E587" s="10" t="s">
        <v>203</v>
      </c>
      <c r="F587" s="9" t="s">
        <v>19</v>
      </c>
      <c r="G587" s="12">
        <v>2</v>
      </c>
      <c r="H587" s="9" t="s">
        <v>186</v>
      </c>
      <c r="I587" s="10" t="s">
        <v>203</v>
      </c>
      <c r="J587" s="9" t="s">
        <v>19</v>
      </c>
      <c r="K587" s="12">
        <v>2</v>
      </c>
      <c r="L587" s="9" t="s">
        <v>28</v>
      </c>
    </row>
    <row r="588" spans="1:12" x14ac:dyDescent="0.2">
      <c r="A588" s="172" t="s">
        <v>597</v>
      </c>
      <c r="B588" s="184" t="s">
        <v>208</v>
      </c>
      <c r="C588" s="182" t="s">
        <v>19</v>
      </c>
      <c r="D588" s="182" t="s">
        <v>193</v>
      </c>
      <c r="E588" s="84" t="s">
        <v>204</v>
      </c>
      <c r="F588" s="90" t="s">
        <v>19</v>
      </c>
      <c r="G588" s="88">
        <v>2</v>
      </c>
      <c r="H588" s="9" t="s">
        <v>39</v>
      </c>
      <c r="I588" s="10" t="s">
        <v>204</v>
      </c>
      <c r="J588" s="9" t="s">
        <v>19</v>
      </c>
      <c r="K588" s="12">
        <v>2</v>
      </c>
      <c r="L588" s="9" t="s">
        <v>39</v>
      </c>
    </row>
    <row r="589" spans="1:12" x14ac:dyDescent="0.2">
      <c r="A589" s="173"/>
      <c r="B589" s="185"/>
      <c r="C589" s="183"/>
      <c r="D589" s="183"/>
      <c r="E589" s="84" t="s">
        <v>204</v>
      </c>
      <c r="F589" s="90" t="s">
        <v>19</v>
      </c>
      <c r="G589" s="88">
        <v>2</v>
      </c>
      <c r="H589" s="9" t="s">
        <v>186</v>
      </c>
      <c r="I589" s="10" t="s">
        <v>204</v>
      </c>
      <c r="J589" s="9" t="s">
        <v>19</v>
      </c>
      <c r="K589" s="12">
        <v>2</v>
      </c>
      <c r="L589" s="9" t="s">
        <v>28</v>
      </c>
    </row>
    <row r="590" spans="1:12" ht="25.5" x14ac:dyDescent="0.2">
      <c r="A590" s="161" t="s">
        <v>598</v>
      </c>
      <c r="B590" s="10" t="s">
        <v>209</v>
      </c>
      <c r="C590" s="9" t="s">
        <v>19</v>
      </c>
      <c r="D590" s="12">
        <v>2</v>
      </c>
      <c r="E590" s="10" t="s">
        <v>210</v>
      </c>
      <c r="F590" s="9" t="s">
        <v>19</v>
      </c>
      <c r="G590" s="12">
        <v>2</v>
      </c>
      <c r="H590" s="9" t="s">
        <v>186</v>
      </c>
      <c r="I590" s="99"/>
      <c r="J590" s="11"/>
      <c r="K590" s="12"/>
      <c r="L590" s="133" t="s">
        <v>28</v>
      </c>
    </row>
    <row r="591" spans="1:12" x14ac:dyDescent="0.2">
      <c r="A591" s="161" t="s">
        <v>599</v>
      </c>
      <c r="B591" s="85" t="s">
        <v>213</v>
      </c>
      <c r="C591" s="91" t="s">
        <v>19</v>
      </c>
      <c r="D591" s="89">
        <v>2</v>
      </c>
      <c r="E591" s="10" t="s">
        <v>211</v>
      </c>
      <c r="F591" s="91" t="s">
        <v>19</v>
      </c>
      <c r="G591" s="89">
        <v>2</v>
      </c>
      <c r="H591" s="9" t="s">
        <v>186</v>
      </c>
      <c r="I591" s="65" t="s">
        <v>211</v>
      </c>
      <c r="J591" s="9" t="s">
        <v>19</v>
      </c>
      <c r="K591" s="12">
        <v>2</v>
      </c>
      <c r="L591" s="9" t="s">
        <v>28</v>
      </c>
    </row>
    <row r="592" spans="1:12" x14ac:dyDescent="0.2">
      <c r="A592" s="161" t="s">
        <v>600</v>
      </c>
      <c r="B592" s="10" t="s">
        <v>321</v>
      </c>
      <c r="C592" s="9" t="s">
        <v>19</v>
      </c>
      <c r="D592" s="12">
        <v>2</v>
      </c>
      <c r="E592" s="65"/>
      <c r="F592" s="9"/>
      <c r="G592" s="12"/>
      <c r="H592" s="101"/>
      <c r="I592" s="65" t="s">
        <v>211</v>
      </c>
      <c r="J592" s="9" t="s">
        <v>19</v>
      </c>
      <c r="K592" s="12">
        <v>2</v>
      </c>
      <c r="L592" s="9" t="s">
        <v>28</v>
      </c>
    </row>
    <row r="593" spans="1:12" x14ac:dyDescent="0.2">
      <c r="A593" s="161" t="s">
        <v>601</v>
      </c>
      <c r="B593" s="84" t="s">
        <v>187</v>
      </c>
      <c r="C593" s="90" t="s">
        <v>19</v>
      </c>
      <c r="D593" s="90" t="s">
        <v>198</v>
      </c>
      <c r="E593" s="10" t="s">
        <v>188</v>
      </c>
      <c r="F593" s="9" t="s">
        <v>19</v>
      </c>
      <c r="G593" s="9" t="s">
        <v>198</v>
      </c>
      <c r="H593" s="9" t="s">
        <v>186</v>
      </c>
      <c r="I593" s="10" t="s">
        <v>189</v>
      </c>
      <c r="J593" s="9" t="s">
        <v>19</v>
      </c>
      <c r="K593" s="9" t="s">
        <v>198</v>
      </c>
      <c r="L593" s="44" t="s">
        <v>28</v>
      </c>
    </row>
    <row r="594" spans="1:12" x14ac:dyDescent="0.2">
      <c r="A594" s="161" t="s">
        <v>602</v>
      </c>
      <c r="B594" s="10" t="s">
        <v>199</v>
      </c>
      <c r="C594" s="9" t="s">
        <v>19</v>
      </c>
      <c r="D594" s="9" t="s">
        <v>198</v>
      </c>
      <c r="E594" s="10"/>
      <c r="F594" s="9"/>
      <c r="G594" s="9"/>
      <c r="H594" s="9"/>
      <c r="I594" s="10" t="s">
        <v>200</v>
      </c>
      <c r="J594" s="9" t="s">
        <v>19</v>
      </c>
      <c r="K594" s="9" t="s">
        <v>198</v>
      </c>
      <c r="L594" s="9" t="s">
        <v>28</v>
      </c>
    </row>
    <row r="595" spans="1:12" x14ac:dyDescent="0.2">
      <c r="A595" s="161" t="s">
        <v>603</v>
      </c>
      <c r="B595" s="84" t="s">
        <v>206</v>
      </c>
      <c r="C595" s="90" t="s">
        <v>19</v>
      </c>
      <c r="D595" s="88">
        <v>2</v>
      </c>
      <c r="E595" s="10" t="s">
        <v>202</v>
      </c>
      <c r="F595" s="9" t="s">
        <v>19</v>
      </c>
      <c r="G595" s="12">
        <v>2</v>
      </c>
      <c r="H595" s="9" t="s">
        <v>186</v>
      </c>
      <c r="I595" s="10" t="s">
        <v>202</v>
      </c>
      <c r="J595" s="9" t="s">
        <v>19</v>
      </c>
      <c r="K595" s="12">
        <v>2</v>
      </c>
      <c r="L595" s="9" t="s">
        <v>28</v>
      </c>
    </row>
    <row r="596" spans="1:12" x14ac:dyDescent="0.2">
      <c r="A596" s="172" t="s">
        <v>604</v>
      </c>
      <c r="B596" s="184" t="s">
        <v>207</v>
      </c>
      <c r="C596" s="182" t="s">
        <v>19</v>
      </c>
      <c r="D596" s="182" t="s">
        <v>232</v>
      </c>
      <c r="E596" s="10" t="s">
        <v>203</v>
      </c>
      <c r="F596" s="9" t="s">
        <v>19</v>
      </c>
      <c r="G596" s="12">
        <v>4</v>
      </c>
      <c r="H596" s="9" t="s">
        <v>39</v>
      </c>
      <c r="I596" s="10" t="s">
        <v>203</v>
      </c>
      <c r="J596" s="9" t="s">
        <v>19</v>
      </c>
      <c r="K596" s="12">
        <v>4</v>
      </c>
      <c r="L596" s="9" t="s">
        <v>39</v>
      </c>
    </row>
    <row r="597" spans="1:12" x14ac:dyDescent="0.2">
      <c r="A597" s="173"/>
      <c r="B597" s="185"/>
      <c r="C597" s="183"/>
      <c r="D597" s="183"/>
      <c r="E597" s="10" t="s">
        <v>203</v>
      </c>
      <c r="F597" s="9" t="s">
        <v>19</v>
      </c>
      <c r="G597" s="12">
        <v>2</v>
      </c>
      <c r="H597" s="9" t="s">
        <v>186</v>
      </c>
      <c r="I597" s="10" t="s">
        <v>203</v>
      </c>
      <c r="J597" s="9" t="s">
        <v>19</v>
      </c>
      <c r="K597" s="12">
        <v>2</v>
      </c>
      <c r="L597" s="9" t="s">
        <v>28</v>
      </c>
    </row>
    <row r="598" spans="1:12" x14ac:dyDescent="0.2">
      <c r="A598" s="172" t="s">
        <v>605</v>
      </c>
      <c r="B598" s="184" t="s">
        <v>208</v>
      </c>
      <c r="C598" s="182" t="s">
        <v>19</v>
      </c>
      <c r="D598" s="182" t="s">
        <v>193</v>
      </c>
      <c r="E598" s="84" t="s">
        <v>204</v>
      </c>
      <c r="F598" s="90" t="s">
        <v>19</v>
      </c>
      <c r="G598" s="88">
        <v>2</v>
      </c>
      <c r="H598" s="9" t="s">
        <v>39</v>
      </c>
      <c r="I598" s="10" t="s">
        <v>204</v>
      </c>
      <c r="J598" s="9" t="s">
        <v>19</v>
      </c>
      <c r="K598" s="12">
        <v>2</v>
      </c>
      <c r="L598" s="9" t="s">
        <v>39</v>
      </c>
    </row>
    <row r="599" spans="1:12" x14ac:dyDescent="0.2">
      <c r="A599" s="173"/>
      <c r="B599" s="185"/>
      <c r="C599" s="183"/>
      <c r="D599" s="183"/>
      <c r="E599" s="84" t="s">
        <v>204</v>
      </c>
      <c r="F599" s="90" t="s">
        <v>19</v>
      </c>
      <c r="G599" s="88">
        <v>2</v>
      </c>
      <c r="H599" s="9" t="s">
        <v>186</v>
      </c>
      <c r="I599" s="10" t="s">
        <v>204</v>
      </c>
      <c r="J599" s="9" t="s">
        <v>19</v>
      </c>
      <c r="K599" s="12">
        <v>2</v>
      </c>
      <c r="L599" s="9" t="s">
        <v>28</v>
      </c>
    </row>
    <row r="600" spans="1:12" ht="25.5" x14ac:dyDescent="0.2">
      <c r="A600" s="161" t="s">
        <v>606</v>
      </c>
      <c r="B600" s="10" t="s">
        <v>209</v>
      </c>
      <c r="C600" s="9" t="s">
        <v>19</v>
      </c>
      <c r="D600" s="12">
        <v>2</v>
      </c>
      <c r="E600" s="10" t="s">
        <v>210</v>
      </c>
      <c r="F600" s="9" t="s">
        <v>19</v>
      </c>
      <c r="G600" s="12">
        <v>2</v>
      </c>
      <c r="H600" s="9" t="s">
        <v>186</v>
      </c>
      <c r="I600" s="99"/>
      <c r="J600" s="11"/>
      <c r="K600" s="12"/>
      <c r="L600" s="133" t="s">
        <v>28</v>
      </c>
    </row>
    <row r="601" spans="1:12" x14ac:dyDescent="0.2">
      <c r="A601" s="161" t="s">
        <v>607</v>
      </c>
      <c r="B601" s="85" t="s">
        <v>213</v>
      </c>
      <c r="C601" s="91" t="s">
        <v>19</v>
      </c>
      <c r="D601" s="89">
        <v>2</v>
      </c>
      <c r="E601" s="10" t="s">
        <v>211</v>
      </c>
      <c r="F601" s="91" t="s">
        <v>19</v>
      </c>
      <c r="G601" s="89">
        <v>2</v>
      </c>
      <c r="H601" s="9" t="s">
        <v>186</v>
      </c>
      <c r="I601" s="65" t="s">
        <v>211</v>
      </c>
      <c r="J601" s="9" t="s">
        <v>19</v>
      </c>
      <c r="K601" s="12">
        <v>2</v>
      </c>
      <c r="L601" s="9" t="s">
        <v>28</v>
      </c>
    </row>
    <row r="602" spans="1:12" x14ac:dyDescent="0.2">
      <c r="A602" s="161" t="s">
        <v>608</v>
      </c>
      <c r="B602" s="10" t="s">
        <v>321</v>
      </c>
      <c r="C602" s="9" t="s">
        <v>19</v>
      </c>
      <c r="D602" s="12">
        <v>2</v>
      </c>
      <c r="E602" s="65"/>
      <c r="F602" s="9"/>
      <c r="G602" s="12"/>
      <c r="H602" s="101"/>
      <c r="I602" s="65" t="s">
        <v>211</v>
      </c>
      <c r="J602" s="9" t="s">
        <v>19</v>
      </c>
      <c r="K602" s="12">
        <v>2</v>
      </c>
      <c r="L602" s="9" t="s">
        <v>28</v>
      </c>
    </row>
    <row r="603" spans="1:12" x14ac:dyDescent="0.2">
      <c r="A603" s="161" t="s">
        <v>609</v>
      </c>
      <c r="B603" s="84" t="s">
        <v>187</v>
      </c>
      <c r="C603" s="90" t="s">
        <v>19</v>
      </c>
      <c r="D603" s="90" t="s">
        <v>198</v>
      </c>
      <c r="E603" s="10" t="s">
        <v>188</v>
      </c>
      <c r="F603" s="9" t="s">
        <v>19</v>
      </c>
      <c r="G603" s="9" t="s">
        <v>198</v>
      </c>
      <c r="H603" s="9" t="s">
        <v>186</v>
      </c>
      <c r="I603" s="10" t="s">
        <v>189</v>
      </c>
      <c r="J603" s="9" t="s">
        <v>19</v>
      </c>
      <c r="K603" s="9" t="s">
        <v>198</v>
      </c>
      <c r="L603" s="44" t="s">
        <v>28</v>
      </c>
    </row>
    <row r="604" spans="1:12" x14ac:dyDescent="0.2">
      <c r="A604" s="161" t="s">
        <v>610</v>
      </c>
      <c r="B604" s="10" t="s">
        <v>199</v>
      </c>
      <c r="C604" s="9" t="s">
        <v>19</v>
      </c>
      <c r="D604" s="9" t="s">
        <v>198</v>
      </c>
      <c r="E604" s="10"/>
      <c r="F604" s="9"/>
      <c r="G604" s="9"/>
      <c r="H604" s="9"/>
      <c r="I604" s="10" t="s">
        <v>200</v>
      </c>
      <c r="J604" s="9" t="s">
        <v>19</v>
      </c>
      <c r="K604" s="9" t="s">
        <v>198</v>
      </c>
      <c r="L604" s="9" t="s">
        <v>28</v>
      </c>
    </row>
    <row r="605" spans="1:12" x14ac:dyDescent="0.2">
      <c r="A605" s="161" t="s">
        <v>611</v>
      </c>
      <c r="B605" s="84" t="s">
        <v>206</v>
      </c>
      <c r="C605" s="90" t="s">
        <v>19</v>
      </c>
      <c r="D605" s="88">
        <v>2</v>
      </c>
      <c r="E605" s="10" t="s">
        <v>202</v>
      </c>
      <c r="F605" s="9" t="s">
        <v>19</v>
      </c>
      <c r="G605" s="12">
        <v>2</v>
      </c>
      <c r="H605" s="9" t="s">
        <v>186</v>
      </c>
      <c r="I605" s="10" t="s">
        <v>202</v>
      </c>
      <c r="J605" s="9" t="s">
        <v>19</v>
      </c>
      <c r="K605" s="12">
        <v>2</v>
      </c>
      <c r="L605" s="9" t="s">
        <v>28</v>
      </c>
    </row>
    <row r="606" spans="1:12" x14ac:dyDescent="0.2">
      <c r="A606" s="172" t="s">
        <v>612</v>
      </c>
      <c r="B606" s="184" t="s">
        <v>207</v>
      </c>
      <c r="C606" s="182" t="s">
        <v>19</v>
      </c>
      <c r="D606" s="182" t="s">
        <v>232</v>
      </c>
      <c r="E606" s="10" t="s">
        <v>203</v>
      </c>
      <c r="F606" s="9" t="s">
        <v>19</v>
      </c>
      <c r="G606" s="12">
        <v>4</v>
      </c>
      <c r="H606" s="9" t="s">
        <v>39</v>
      </c>
      <c r="I606" s="10" t="s">
        <v>203</v>
      </c>
      <c r="J606" s="9" t="s">
        <v>19</v>
      </c>
      <c r="K606" s="12">
        <v>4</v>
      </c>
      <c r="L606" s="9" t="s">
        <v>39</v>
      </c>
    </row>
    <row r="607" spans="1:12" x14ac:dyDescent="0.2">
      <c r="A607" s="173"/>
      <c r="B607" s="185"/>
      <c r="C607" s="183"/>
      <c r="D607" s="183"/>
      <c r="E607" s="10" t="s">
        <v>203</v>
      </c>
      <c r="F607" s="9" t="s">
        <v>19</v>
      </c>
      <c r="G607" s="12">
        <v>2</v>
      </c>
      <c r="H607" s="9" t="s">
        <v>186</v>
      </c>
      <c r="I607" s="10" t="s">
        <v>203</v>
      </c>
      <c r="J607" s="9" t="s">
        <v>19</v>
      </c>
      <c r="K607" s="12">
        <v>2</v>
      </c>
      <c r="L607" s="9" t="s">
        <v>28</v>
      </c>
    </row>
    <row r="608" spans="1:12" x14ac:dyDescent="0.2">
      <c r="A608" s="172" t="s">
        <v>613</v>
      </c>
      <c r="B608" s="184" t="s">
        <v>208</v>
      </c>
      <c r="C608" s="182" t="s">
        <v>19</v>
      </c>
      <c r="D608" s="182" t="s">
        <v>193</v>
      </c>
      <c r="E608" s="84" t="s">
        <v>204</v>
      </c>
      <c r="F608" s="90" t="s">
        <v>19</v>
      </c>
      <c r="G608" s="88">
        <v>2</v>
      </c>
      <c r="H608" s="9" t="s">
        <v>39</v>
      </c>
      <c r="I608" s="10" t="s">
        <v>204</v>
      </c>
      <c r="J608" s="9" t="s">
        <v>19</v>
      </c>
      <c r="K608" s="12">
        <v>2</v>
      </c>
      <c r="L608" s="9" t="s">
        <v>39</v>
      </c>
    </row>
    <row r="609" spans="1:12" x14ac:dyDescent="0.2">
      <c r="A609" s="173"/>
      <c r="B609" s="185"/>
      <c r="C609" s="183"/>
      <c r="D609" s="183"/>
      <c r="E609" s="84" t="s">
        <v>204</v>
      </c>
      <c r="F609" s="90" t="s">
        <v>19</v>
      </c>
      <c r="G609" s="88">
        <v>2</v>
      </c>
      <c r="H609" s="9" t="s">
        <v>186</v>
      </c>
      <c r="I609" s="10" t="s">
        <v>204</v>
      </c>
      <c r="J609" s="9" t="s">
        <v>19</v>
      </c>
      <c r="K609" s="12">
        <v>2</v>
      </c>
      <c r="L609" s="9" t="s">
        <v>28</v>
      </c>
    </row>
    <row r="610" spans="1:12" ht="25.5" x14ac:dyDescent="0.2">
      <c r="A610" s="161" t="s">
        <v>614</v>
      </c>
      <c r="B610" s="10" t="s">
        <v>209</v>
      </c>
      <c r="C610" s="9" t="s">
        <v>19</v>
      </c>
      <c r="D610" s="12">
        <v>2</v>
      </c>
      <c r="E610" s="10" t="s">
        <v>210</v>
      </c>
      <c r="F610" s="9" t="s">
        <v>19</v>
      </c>
      <c r="G610" s="12">
        <v>2</v>
      </c>
      <c r="H610" s="9" t="s">
        <v>186</v>
      </c>
      <c r="I610" s="99"/>
      <c r="J610" s="11"/>
      <c r="K610" s="12"/>
      <c r="L610" s="133" t="s">
        <v>28</v>
      </c>
    </row>
    <row r="611" spans="1:12" x14ac:dyDescent="0.2">
      <c r="A611" s="136" t="s">
        <v>615</v>
      </c>
      <c r="B611" s="134" t="s">
        <v>213</v>
      </c>
      <c r="C611" s="133" t="s">
        <v>19</v>
      </c>
      <c r="D611" s="135">
        <v>2</v>
      </c>
      <c r="E611" s="134" t="s">
        <v>211</v>
      </c>
      <c r="F611" s="133" t="s">
        <v>19</v>
      </c>
      <c r="G611" s="135">
        <v>2</v>
      </c>
      <c r="H611" s="133" t="s">
        <v>186</v>
      </c>
      <c r="I611" s="65" t="s">
        <v>211</v>
      </c>
      <c r="J611" s="133" t="s">
        <v>19</v>
      </c>
      <c r="K611" s="135">
        <v>2</v>
      </c>
      <c r="L611" s="133" t="s">
        <v>28</v>
      </c>
    </row>
    <row r="612" spans="1:12" x14ac:dyDescent="0.2">
      <c r="A612" s="161" t="s">
        <v>616</v>
      </c>
      <c r="B612" s="10" t="s">
        <v>321</v>
      </c>
      <c r="C612" s="9" t="s">
        <v>19</v>
      </c>
      <c r="D612" s="12">
        <v>2</v>
      </c>
      <c r="E612" s="65"/>
      <c r="F612" s="9"/>
      <c r="G612" s="12"/>
      <c r="H612" s="101"/>
      <c r="I612" s="65" t="s">
        <v>211</v>
      </c>
      <c r="J612" s="9" t="s">
        <v>19</v>
      </c>
      <c r="K612" s="12">
        <v>2</v>
      </c>
      <c r="L612" s="9" t="s">
        <v>28</v>
      </c>
    </row>
    <row r="613" spans="1:12" x14ac:dyDescent="0.2">
      <c r="A613" s="161" t="s">
        <v>617</v>
      </c>
      <c r="B613" s="84" t="s">
        <v>187</v>
      </c>
      <c r="C613" s="90" t="s">
        <v>19</v>
      </c>
      <c r="D613" s="90" t="s">
        <v>198</v>
      </c>
      <c r="E613" s="10" t="s">
        <v>188</v>
      </c>
      <c r="F613" s="9" t="s">
        <v>19</v>
      </c>
      <c r="G613" s="9" t="s">
        <v>198</v>
      </c>
      <c r="H613" s="9" t="s">
        <v>186</v>
      </c>
      <c r="I613" s="10" t="s">
        <v>189</v>
      </c>
      <c r="J613" s="9" t="s">
        <v>19</v>
      </c>
      <c r="K613" s="9" t="s">
        <v>198</v>
      </c>
      <c r="L613" s="44" t="s">
        <v>28</v>
      </c>
    </row>
    <row r="614" spans="1:12" x14ac:dyDescent="0.2">
      <c r="A614" s="161" t="s">
        <v>618</v>
      </c>
      <c r="B614" s="10" t="s">
        <v>199</v>
      </c>
      <c r="C614" s="9" t="s">
        <v>19</v>
      </c>
      <c r="D614" s="9" t="s">
        <v>198</v>
      </c>
      <c r="E614" s="10"/>
      <c r="F614" s="9"/>
      <c r="G614" s="9"/>
      <c r="H614" s="9"/>
      <c r="I614" s="10" t="s">
        <v>200</v>
      </c>
      <c r="J614" s="9" t="s">
        <v>19</v>
      </c>
      <c r="K614" s="9" t="s">
        <v>198</v>
      </c>
      <c r="L614" s="9" t="s">
        <v>28</v>
      </c>
    </row>
    <row r="615" spans="1:12" x14ac:dyDescent="0.2">
      <c r="A615" s="161" t="s">
        <v>619</v>
      </c>
      <c r="B615" s="84" t="s">
        <v>206</v>
      </c>
      <c r="C615" s="90" t="s">
        <v>19</v>
      </c>
      <c r="D615" s="88">
        <v>2</v>
      </c>
      <c r="E615" s="10" t="s">
        <v>202</v>
      </c>
      <c r="F615" s="9" t="s">
        <v>19</v>
      </c>
      <c r="G615" s="12">
        <v>2</v>
      </c>
      <c r="H615" s="9" t="s">
        <v>186</v>
      </c>
      <c r="I615" s="10" t="s">
        <v>202</v>
      </c>
      <c r="J615" s="9" t="s">
        <v>19</v>
      </c>
      <c r="K615" s="12">
        <v>2</v>
      </c>
      <c r="L615" s="9" t="s">
        <v>28</v>
      </c>
    </row>
    <row r="616" spans="1:12" x14ac:dyDescent="0.2">
      <c r="A616" s="172" t="s">
        <v>620</v>
      </c>
      <c r="B616" s="184" t="s">
        <v>207</v>
      </c>
      <c r="C616" s="182" t="s">
        <v>19</v>
      </c>
      <c r="D616" s="182" t="s">
        <v>232</v>
      </c>
      <c r="E616" s="10" t="s">
        <v>203</v>
      </c>
      <c r="F616" s="9" t="s">
        <v>19</v>
      </c>
      <c r="G616" s="12">
        <v>4</v>
      </c>
      <c r="H616" s="9" t="s">
        <v>39</v>
      </c>
      <c r="I616" s="10" t="s">
        <v>203</v>
      </c>
      <c r="J616" s="9" t="s">
        <v>19</v>
      </c>
      <c r="K616" s="12">
        <v>4</v>
      </c>
      <c r="L616" s="9" t="s">
        <v>39</v>
      </c>
    </row>
    <row r="617" spans="1:12" x14ac:dyDescent="0.2">
      <c r="A617" s="173"/>
      <c r="B617" s="185"/>
      <c r="C617" s="183"/>
      <c r="D617" s="183"/>
      <c r="E617" s="10" t="s">
        <v>203</v>
      </c>
      <c r="F617" s="9" t="s">
        <v>19</v>
      </c>
      <c r="G617" s="12">
        <v>2</v>
      </c>
      <c r="H617" s="9" t="s">
        <v>186</v>
      </c>
      <c r="I617" s="10" t="s">
        <v>203</v>
      </c>
      <c r="J617" s="9" t="s">
        <v>19</v>
      </c>
      <c r="K617" s="12">
        <v>2</v>
      </c>
      <c r="L617" s="9" t="s">
        <v>28</v>
      </c>
    </row>
    <row r="618" spans="1:12" x14ac:dyDescent="0.2">
      <c r="A618" s="172" t="s">
        <v>621</v>
      </c>
      <c r="B618" s="184" t="s">
        <v>208</v>
      </c>
      <c r="C618" s="182" t="s">
        <v>19</v>
      </c>
      <c r="D618" s="182" t="s">
        <v>193</v>
      </c>
      <c r="E618" s="84" t="s">
        <v>204</v>
      </c>
      <c r="F618" s="90" t="s">
        <v>19</v>
      </c>
      <c r="G618" s="88">
        <v>2</v>
      </c>
      <c r="H618" s="9" t="s">
        <v>39</v>
      </c>
      <c r="I618" s="10" t="s">
        <v>204</v>
      </c>
      <c r="J618" s="9" t="s">
        <v>19</v>
      </c>
      <c r="K618" s="12">
        <v>2</v>
      </c>
      <c r="L618" s="9" t="s">
        <v>39</v>
      </c>
    </row>
    <row r="619" spans="1:12" x14ac:dyDescent="0.2">
      <c r="A619" s="173"/>
      <c r="B619" s="185"/>
      <c r="C619" s="183"/>
      <c r="D619" s="183"/>
      <c r="E619" s="84" t="s">
        <v>204</v>
      </c>
      <c r="F619" s="90" t="s">
        <v>19</v>
      </c>
      <c r="G619" s="88">
        <v>2</v>
      </c>
      <c r="H619" s="9" t="s">
        <v>186</v>
      </c>
      <c r="I619" s="10" t="s">
        <v>204</v>
      </c>
      <c r="J619" s="9" t="s">
        <v>19</v>
      </c>
      <c r="K619" s="12">
        <v>2</v>
      </c>
      <c r="L619" s="9" t="s">
        <v>28</v>
      </c>
    </row>
    <row r="620" spans="1:12" ht="25.5" x14ac:dyDescent="0.2">
      <c r="A620" s="161" t="s">
        <v>622</v>
      </c>
      <c r="B620" s="10" t="s">
        <v>209</v>
      </c>
      <c r="C620" s="9" t="s">
        <v>19</v>
      </c>
      <c r="D620" s="12">
        <v>2</v>
      </c>
      <c r="E620" s="10" t="s">
        <v>210</v>
      </c>
      <c r="F620" s="9" t="s">
        <v>19</v>
      </c>
      <c r="G620" s="12">
        <v>2</v>
      </c>
      <c r="H620" s="9" t="s">
        <v>186</v>
      </c>
      <c r="I620" s="99"/>
      <c r="J620" s="11"/>
      <c r="K620" s="12"/>
      <c r="L620" s="133" t="s">
        <v>28</v>
      </c>
    </row>
    <row r="621" spans="1:12" x14ac:dyDescent="0.2">
      <c r="A621" s="161" t="s">
        <v>623</v>
      </c>
      <c r="B621" s="85" t="s">
        <v>213</v>
      </c>
      <c r="C621" s="91" t="s">
        <v>19</v>
      </c>
      <c r="D621" s="89">
        <v>2</v>
      </c>
      <c r="E621" s="10" t="s">
        <v>211</v>
      </c>
      <c r="F621" s="91" t="s">
        <v>19</v>
      </c>
      <c r="G621" s="89">
        <v>2</v>
      </c>
      <c r="H621" s="9" t="s">
        <v>186</v>
      </c>
      <c r="I621" s="65" t="s">
        <v>211</v>
      </c>
      <c r="J621" s="9" t="s">
        <v>19</v>
      </c>
      <c r="K621" s="12">
        <v>2</v>
      </c>
      <c r="L621" s="9" t="s">
        <v>28</v>
      </c>
    </row>
    <row r="622" spans="1:12" x14ac:dyDescent="0.2">
      <c r="A622" s="161" t="s">
        <v>624</v>
      </c>
      <c r="B622" s="10" t="s">
        <v>321</v>
      </c>
      <c r="C622" s="9" t="s">
        <v>19</v>
      </c>
      <c r="D622" s="12">
        <v>2</v>
      </c>
      <c r="E622" s="65"/>
      <c r="F622" s="9"/>
      <c r="G622" s="12"/>
      <c r="H622" s="101"/>
      <c r="I622" s="65" t="s">
        <v>211</v>
      </c>
      <c r="J622" s="9" t="s">
        <v>19</v>
      </c>
      <c r="K622" s="12">
        <v>2</v>
      </c>
      <c r="L622" s="9" t="s">
        <v>28</v>
      </c>
    </row>
    <row r="623" spans="1:12" x14ac:dyDescent="0.2">
      <c r="A623" s="161" t="s">
        <v>625</v>
      </c>
      <c r="B623" s="84" t="s">
        <v>187</v>
      </c>
      <c r="C623" s="90" t="s">
        <v>19</v>
      </c>
      <c r="D623" s="90" t="s">
        <v>198</v>
      </c>
      <c r="E623" s="10" t="s">
        <v>188</v>
      </c>
      <c r="F623" s="9" t="s">
        <v>19</v>
      </c>
      <c r="G623" s="9" t="s">
        <v>198</v>
      </c>
      <c r="H623" s="9" t="s">
        <v>186</v>
      </c>
      <c r="I623" s="10" t="s">
        <v>189</v>
      </c>
      <c r="J623" s="9" t="s">
        <v>19</v>
      </c>
      <c r="K623" s="9" t="s">
        <v>198</v>
      </c>
      <c r="L623" s="44" t="s">
        <v>28</v>
      </c>
    </row>
    <row r="624" spans="1:12" x14ac:dyDescent="0.2">
      <c r="A624" s="161" t="s">
        <v>626</v>
      </c>
      <c r="B624" s="10" t="s">
        <v>199</v>
      </c>
      <c r="C624" s="9" t="s">
        <v>19</v>
      </c>
      <c r="D624" s="9" t="s">
        <v>198</v>
      </c>
      <c r="E624" s="10"/>
      <c r="F624" s="9"/>
      <c r="G624" s="9"/>
      <c r="H624" s="9"/>
      <c r="I624" s="10" t="s">
        <v>200</v>
      </c>
      <c r="J624" s="9" t="s">
        <v>19</v>
      </c>
      <c r="K624" s="9" t="s">
        <v>198</v>
      </c>
      <c r="L624" s="9" t="s">
        <v>28</v>
      </c>
    </row>
    <row r="625" spans="1:12" x14ac:dyDescent="0.2">
      <c r="A625" s="161" t="s">
        <v>627</v>
      </c>
      <c r="B625" s="84" t="s">
        <v>206</v>
      </c>
      <c r="C625" s="90" t="s">
        <v>19</v>
      </c>
      <c r="D625" s="88">
        <v>2</v>
      </c>
      <c r="E625" s="10" t="s">
        <v>202</v>
      </c>
      <c r="F625" s="9" t="s">
        <v>19</v>
      </c>
      <c r="G625" s="12">
        <v>2</v>
      </c>
      <c r="H625" s="9" t="s">
        <v>186</v>
      </c>
      <c r="I625" s="10" t="s">
        <v>202</v>
      </c>
      <c r="J625" s="9" t="s">
        <v>19</v>
      </c>
      <c r="K625" s="12">
        <v>2</v>
      </c>
      <c r="L625" s="9" t="s">
        <v>28</v>
      </c>
    </row>
    <row r="626" spans="1:12" x14ac:dyDescent="0.2">
      <c r="A626" s="172" t="s">
        <v>628</v>
      </c>
      <c r="B626" s="184" t="s">
        <v>207</v>
      </c>
      <c r="C626" s="182" t="s">
        <v>19</v>
      </c>
      <c r="D626" s="182" t="s">
        <v>232</v>
      </c>
      <c r="E626" s="134" t="s">
        <v>203</v>
      </c>
      <c r="F626" s="133" t="s">
        <v>19</v>
      </c>
      <c r="G626" s="135">
        <v>4</v>
      </c>
      <c r="H626" s="133" t="s">
        <v>39</v>
      </c>
      <c r="I626" s="134" t="s">
        <v>203</v>
      </c>
      <c r="J626" s="133" t="s">
        <v>19</v>
      </c>
      <c r="K626" s="135">
        <v>4</v>
      </c>
      <c r="L626" s="133" t="s">
        <v>39</v>
      </c>
    </row>
    <row r="627" spans="1:12" x14ac:dyDescent="0.2">
      <c r="A627" s="173"/>
      <c r="B627" s="185"/>
      <c r="C627" s="183"/>
      <c r="D627" s="183"/>
      <c r="E627" s="134" t="s">
        <v>203</v>
      </c>
      <c r="F627" s="133" t="s">
        <v>19</v>
      </c>
      <c r="G627" s="135">
        <v>2</v>
      </c>
      <c r="H627" s="133" t="s">
        <v>186</v>
      </c>
      <c r="I627" s="134" t="s">
        <v>203</v>
      </c>
      <c r="J627" s="133" t="s">
        <v>19</v>
      </c>
      <c r="K627" s="135">
        <v>2</v>
      </c>
      <c r="L627" s="133" t="s">
        <v>28</v>
      </c>
    </row>
    <row r="628" spans="1:12" x14ac:dyDescent="0.2">
      <c r="A628" s="172" t="s">
        <v>629</v>
      </c>
      <c r="B628" s="184" t="s">
        <v>208</v>
      </c>
      <c r="C628" s="182" t="s">
        <v>19</v>
      </c>
      <c r="D628" s="182" t="s">
        <v>193</v>
      </c>
      <c r="E628" s="84" t="s">
        <v>204</v>
      </c>
      <c r="F628" s="90" t="s">
        <v>19</v>
      </c>
      <c r="G628" s="88">
        <v>2</v>
      </c>
      <c r="H628" s="9" t="s">
        <v>39</v>
      </c>
      <c r="I628" s="10" t="s">
        <v>204</v>
      </c>
      <c r="J628" s="9" t="s">
        <v>19</v>
      </c>
      <c r="K628" s="12">
        <v>2</v>
      </c>
      <c r="L628" s="9" t="s">
        <v>39</v>
      </c>
    </row>
    <row r="629" spans="1:12" x14ac:dyDescent="0.2">
      <c r="A629" s="173"/>
      <c r="B629" s="185"/>
      <c r="C629" s="183"/>
      <c r="D629" s="183"/>
      <c r="E629" s="84" t="s">
        <v>204</v>
      </c>
      <c r="F629" s="90" t="s">
        <v>19</v>
      </c>
      <c r="G629" s="88">
        <v>2</v>
      </c>
      <c r="H629" s="9" t="s">
        <v>186</v>
      </c>
      <c r="I629" s="10" t="s">
        <v>204</v>
      </c>
      <c r="J629" s="9" t="s">
        <v>19</v>
      </c>
      <c r="K629" s="12">
        <v>2</v>
      </c>
      <c r="L629" s="9" t="s">
        <v>28</v>
      </c>
    </row>
    <row r="630" spans="1:12" ht="25.5" x14ac:dyDescent="0.2">
      <c r="A630" s="161" t="s">
        <v>630</v>
      </c>
      <c r="B630" s="10" t="s">
        <v>209</v>
      </c>
      <c r="C630" s="9" t="s">
        <v>19</v>
      </c>
      <c r="D630" s="12">
        <v>2</v>
      </c>
      <c r="E630" s="10" t="s">
        <v>210</v>
      </c>
      <c r="F630" s="9" t="s">
        <v>19</v>
      </c>
      <c r="G630" s="12">
        <v>2</v>
      </c>
      <c r="H630" s="9" t="s">
        <v>186</v>
      </c>
      <c r="I630" s="99"/>
      <c r="J630" s="11"/>
      <c r="K630" s="12"/>
      <c r="L630" s="133" t="s">
        <v>28</v>
      </c>
    </row>
    <row r="631" spans="1:12" x14ac:dyDescent="0.2">
      <c r="A631" s="161" t="s">
        <v>631</v>
      </c>
      <c r="B631" s="85" t="s">
        <v>213</v>
      </c>
      <c r="C631" s="91" t="s">
        <v>19</v>
      </c>
      <c r="D631" s="89">
        <v>2</v>
      </c>
      <c r="E631" s="10" t="s">
        <v>211</v>
      </c>
      <c r="F631" s="91" t="s">
        <v>19</v>
      </c>
      <c r="G631" s="89">
        <v>2</v>
      </c>
      <c r="H631" s="9" t="s">
        <v>186</v>
      </c>
      <c r="I631" s="65" t="s">
        <v>211</v>
      </c>
      <c r="J631" s="9" t="s">
        <v>19</v>
      </c>
      <c r="K631" s="12">
        <v>2</v>
      </c>
      <c r="L631" s="9" t="s">
        <v>28</v>
      </c>
    </row>
    <row r="632" spans="1:12" x14ac:dyDescent="0.2">
      <c r="A632" s="161" t="s">
        <v>632</v>
      </c>
      <c r="B632" s="10" t="s">
        <v>321</v>
      </c>
      <c r="C632" s="9" t="s">
        <v>19</v>
      </c>
      <c r="D632" s="12">
        <v>2</v>
      </c>
      <c r="E632" s="65"/>
      <c r="F632" s="9"/>
      <c r="G632" s="12"/>
      <c r="H632" s="101"/>
      <c r="I632" s="65" t="s">
        <v>211</v>
      </c>
      <c r="J632" s="9" t="s">
        <v>19</v>
      </c>
      <c r="K632" s="12">
        <v>2</v>
      </c>
      <c r="L632" s="9" t="s">
        <v>28</v>
      </c>
    </row>
    <row r="633" spans="1:12" x14ac:dyDescent="0.2">
      <c r="A633" s="161" t="s">
        <v>633</v>
      </c>
      <c r="B633" s="84" t="s">
        <v>187</v>
      </c>
      <c r="C633" s="90" t="s">
        <v>19</v>
      </c>
      <c r="D633" s="90" t="s">
        <v>198</v>
      </c>
      <c r="E633" s="10" t="s">
        <v>188</v>
      </c>
      <c r="F633" s="9" t="s">
        <v>19</v>
      </c>
      <c r="G633" s="9" t="s">
        <v>198</v>
      </c>
      <c r="H633" s="9" t="s">
        <v>186</v>
      </c>
      <c r="I633" s="10" t="s">
        <v>189</v>
      </c>
      <c r="J633" s="9" t="s">
        <v>19</v>
      </c>
      <c r="K633" s="9" t="s">
        <v>198</v>
      </c>
      <c r="L633" s="44" t="s">
        <v>28</v>
      </c>
    </row>
    <row r="634" spans="1:12" x14ac:dyDescent="0.2">
      <c r="A634" s="161" t="s">
        <v>634</v>
      </c>
      <c r="B634" s="10" t="s">
        <v>199</v>
      </c>
      <c r="C634" s="9" t="s">
        <v>19</v>
      </c>
      <c r="D634" s="9" t="s">
        <v>198</v>
      </c>
      <c r="E634" s="10"/>
      <c r="F634" s="9"/>
      <c r="G634" s="9"/>
      <c r="H634" s="9"/>
      <c r="I634" s="10" t="s">
        <v>200</v>
      </c>
      <c r="J634" s="9" t="s">
        <v>19</v>
      </c>
      <c r="K634" s="9" t="s">
        <v>198</v>
      </c>
      <c r="L634" s="9" t="s">
        <v>28</v>
      </c>
    </row>
    <row r="635" spans="1:12" x14ac:dyDescent="0.2">
      <c r="A635" s="161" t="s">
        <v>635</v>
      </c>
      <c r="B635" s="84" t="s">
        <v>206</v>
      </c>
      <c r="C635" s="90" t="s">
        <v>19</v>
      </c>
      <c r="D635" s="88">
        <v>2</v>
      </c>
      <c r="E635" s="10" t="s">
        <v>202</v>
      </c>
      <c r="F635" s="9" t="s">
        <v>19</v>
      </c>
      <c r="G635" s="12">
        <v>2</v>
      </c>
      <c r="H635" s="9" t="s">
        <v>186</v>
      </c>
      <c r="I635" s="10" t="s">
        <v>202</v>
      </c>
      <c r="J635" s="9" t="s">
        <v>19</v>
      </c>
      <c r="K635" s="12">
        <v>2</v>
      </c>
      <c r="L635" s="9" t="s">
        <v>28</v>
      </c>
    </row>
    <row r="636" spans="1:12" x14ac:dyDescent="0.2">
      <c r="A636" s="172" t="s">
        <v>636</v>
      </c>
      <c r="B636" s="184" t="s">
        <v>207</v>
      </c>
      <c r="C636" s="182" t="s">
        <v>19</v>
      </c>
      <c r="D636" s="182" t="s">
        <v>232</v>
      </c>
      <c r="E636" s="10" t="s">
        <v>203</v>
      </c>
      <c r="F636" s="9" t="s">
        <v>19</v>
      </c>
      <c r="G636" s="12">
        <v>4</v>
      </c>
      <c r="H636" s="9" t="s">
        <v>39</v>
      </c>
      <c r="I636" s="10" t="s">
        <v>203</v>
      </c>
      <c r="J636" s="9" t="s">
        <v>19</v>
      </c>
      <c r="K636" s="12">
        <v>4</v>
      </c>
      <c r="L636" s="9" t="s">
        <v>39</v>
      </c>
    </row>
    <row r="637" spans="1:12" x14ac:dyDescent="0.2">
      <c r="A637" s="173"/>
      <c r="B637" s="185"/>
      <c r="C637" s="183"/>
      <c r="D637" s="183"/>
      <c r="E637" s="10" t="s">
        <v>203</v>
      </c>
      <c r="F637" s="9" t="s">
        <v>19</v>
      </c>
      <c r="G637" s="12">
        <v>2</v>
      </c>
      <c r="H637" s="9" t="s">
        <v>186</v>
      </c>
      <c r="I637" s="10" t="s">
        <v>203</v>
      </c>
      <c r="J637" s="9" t="s">
        <v>19</v>
      </c>
      <c r="K637" s="12">
        <v>2</v>
      </c>
      <c r="L637" s="9" t="s">
        <v>28</v>
      </c>
    </row>
    <row r="638" spans="1:12" x14ac:dyDescent="0.2">
      <c r="A638" s="172" t="s">
        <v>637</v>
      </c>
      <c r="B638" s="184" t="s">
        <v>208</v>
      </c>
      <c r="C638" s="182" t="s">
        <v>19</v>
      </c>
      <c r="D638" s="182" t="s">
        <v>193</v>
      </c>
      <c r="E638" s="148" t="s">
        <v>204</v>
      </c>
      <c r="F638" s="149" t="s">
        <v>19</v>
      </c>
      <c r="G638" s="150">
        <v>2</v>
      </c>
      <c r="H638" s="133" t="s">
        <v>39</v>
      </c>
      <c r="I638" s="134" t="s">
        <v>204</v>
      </c>
      <c r="J638" s="133" t="s">
        <v>19</v>
      </c>
      <c r="K638" s="135">
        <v>2</v>
      </c>
      <c r="L638" s="133" t="s">
        <v>39</v>
      </c>
    </row>
    <row r="639" spans="1:12" x14ac:dyDescent="0.2">
      <c r="A639" s="173"/>
      <c r="B639" s="185"/>
      <c r="C639" s="183"/>
      <c r="D639" s="183"/>
      <c r="E639" s="134" t="s">
        <v>204</v>
      </c>
      <c r="F639" s="133" t="s">
        <v>19</v>
      </c>
      <c r="G639" s="135">
        <v>2</v>
      </c>
      <c r="H639" s="133" t="s">
        <v>186</v>
      </c>
      <c r="I639" s="134" t="s">
        <v>204</v>
      </c>
      <c r="J639" s="133" t="s">
        <v>19</v>
      </c>
      <c r="K639" s="135">
        <v>2</v>
      </c>
      <c r="L639" s="133" t="s">
        <v>28</v>
      </c>
    </row>
    <row r="640" spans="1:12" ht="25.5" x14ac:dyDescent="0.2">
      <c r="A640" s="161" t="s">
        <v>638</v>
      </c>
      <c r="B640" s="10" t="s">
        <v>209</v>
      </c>
      <c r="C640" s="9" t="s">
        <v>19</v>
      </c>
      <c r="D640" s="12">
        <v>2</v>
      </c>
      <c r="E640" s="10" t="s">
        <v>210</v>
      </c>
      <c r="F640" s="9" t="s">
        <v>19</v>
      </c>
      <c r="G640" s="12">
        <v>2</v>
      </c>
      <c r="H640" s="9" t="s">
        <v>186</v>
      </c>
      <c r="I640" s="99"/>
      <c r="J640" s="11"/>
      <c r="K640" s="12"/>
      <c r="L640" s="133" t="s">
        <v>28</v>
      </c>
    </row>
    <row r="641" spans="1:12" x14ac:dyDescent="0.2">
      <c r="A641" s="161" t="s">
        <v>639</v>
      </c>
      <c r="B641" s="85" t="s">
        <v>213</v>
      </c>
      <c r="C641" s="91" t="s">
        <v>19</v>
      </c>
      <c r="D641" s="89">
        <v>2</v>
      </c>
      <c r="E641" s="10" t="s">
        <v>211</v>
      </c>
      <c r="F641" s="91" t="s">
        <v>19</v>
      </c>
      <c r="G641" s="89">
        <v>2</v>
      </c>
      <c r="H641" s="9" t="s">
        <v>186</v>
      </c>
      <c r="I641" s="65" t="s">
        <v>211</v>
      </c>
      <c r="J641" s="9" t="s">
        <v>19</v>
      </c>
      <c r="K641" s="12">
        <v>2</v>
      </c>
      <c r="L641" s="9" t="s">
        <v>28</v>
      </c>
    </row>
    <row r="642" spans="1:12" x14ac:dyDescent="0.2">
      <c r="A642" s="161" t="s">
        <v>640</v>
      </c>
      <c r="B642" s="10" t="s">
        <v>321</v>
      </c>
      <c r="C642" s="9" t="s">
        <v>19</v>
      </c>
      <c r="D642" s="12">
        <v>2</v>
      </c>
      <c r="E642" s="65"/>
      <c r="F642" s="9"/>
      <c r="G642" s="12"/>
      <c r="H642" s="101"/>
      <c r="I642" s="65" t="s">
        <v>211</v>
      </c>
      <c r="J642" s="9" t="s">
        <v>19</v>
      </c>
      <c r="K642" s="12">
        <v>2</v>
      </c>
      <c r="L642" s="9" t="s">
        <v>28</v>
      </c>
    </row>
    <row r="643" spans="1:12" x14ac:dyDescent="0.2">
      <c r="A643" s="161" t="s">
        <v>641</v>
      </c>
      <c r="B643" s="84" t="s">
        <v>187</v>
      </c>
      <c r="C643" s="90" t="s">
        <v>19</v>
      </c>
      <c r="D643" s="90" t="s">
        <v>183</v>
      </c>
      <c r="E643" s="10" t="s">
        <v>188</v>
      </c>
      <c r="F643" s="9" t="s">
        <v>19</v>
      </c>
      <c r="G643" s="9" t="s">
        <v>183</v>
      </c>
      <c r="H643" s="9" t="s">
        <v>186</v>
      </c>
      <c r="I643" s="10" t="s">
        <v>189</v>
      </c>
      <c r="J643" s="9" t="s">
        <v>19</v>
      </c>
      <c r="K643" s="9" t="s">
        <v>183</v>
      </c>
      <c r="L643" s="44" t="s">
        <v>28</v>
      </c>
    </row>
    <row r="644" spans="1:12" x14ac:dyDescent="0.2">
      <c r="A644" s="161" t="s">
        <v>642</v>
      </c>
      <c r="B644" s="10" t="s">
        <v>199</v>
      </c>
      <c r="C644" s="9" t="s">
        <v>19</v>
      </c>
      <c r="D644" s="9" t="s">
        <v>183</v>
      </c>
      <c r="E644" s="10"/>
      <c r="F644" s="9"/>
      <c r="G644" s="9"/>
      <c r="H644" s="9"/>
      <c r="I644" s="10" t="s">
        <v>200</v>
      </c>
      <c r="J644" s="9" t="s">
        <v>19</v>
      </c>
      <c r="K644" s="9" t="s">
        <v>183</v>
      </c>
      <c r="L644" s="9" t="s">
        <v>28</v>
      </c>
    </row>
    <row r="645" spans="1:12" x14ac:dyDescent="0.2">
      <c r="A645" s="161" t="s">
        <v>643</v>
      </c>
      <c r="B645" s="84" t="s">
        <v>206</v>
      </c>
      <c r="C645" s="90" t="s">
        <v>19</v>
      </c>
      <c r="D645" s="88">
        <v>1</v>
      </c>
      <c r="E645" s="10" t="s">
        <v>202</v>
      </c>
      <c r="F645" s="9" t="s">
        <v>19</v>
      </c>
      <c r="G645" s="12">
        <v>1</v>
      </c>
      <c r="H645" s="9" t="s">
        <v>186</v>
      </c>
      <c r="I645" s="10" t="s">
        <v>202</v>
      </c>
      <c r="J645" s="9" t="s">
        <v>19</v>
      </c>
      <c r="K645" s="12">
        <v>1</v>
      </c>
      <c r="L645" s="9" t="s">
        <v>28</v>
      </c>
    </row>
    <row r="646" spans="1:12" x14ac:dyDescent="0.2">
      <c r="A646" s="172" t="s">
        <v>236</v>
      </c>
      <c r="B646" s="184" t="s">
        <v>207</v>
      </c>
      <c r="C646" s="182" t="s">
        <v>19</v>
      </c>
      <c r="D646" s="182" t="s">
        <v>9</v>
      </c>
      <c r="E646" s="10" t="s">
        <v>203</v>
      </c>
      <c r="F646" s="9" t="s">
        <v>19</v>
      </c>
      <c r="G646" s="12">
        <v>2</v>
      </c>
      <c r="H646" s="9" t="s">
        <v>39</v>
      </c>
      <c r="I646" s="10" t="s">
        <v>203</v>
      </c>
      <c r="J646" s="9" t="s">
        <v>19</v>
      </c>
      <c r="K646" s="12">
        <v>2</v>
      </c>
      <c r="L646" s="9" t="s">
        <v>39</v>
      </c>
    </row>
    <row r="647" spans="1:12" x14ac:dyDescent="0.2">
      <c r="A647" s="173"/>
      <c r="B647" s="185"/>
      <c r="C647" s="183"/>
      <c r="D647" s="183"/>
      <c r="E647" s="10" t="s">
        <v>203</v>
      </c>
      <c r="F647" s="9" t="s">
        <v>19</v>
      </c>
      <c r="G647" s="12">
        <v>1</v>
      </c>
      <c r="H647" s="9" t="s">
        <v>186</v>
      </c>
      <c r="I647" s="10" t="s">
        <v>203</v>
      </c>
      <c r="J647" s="9" t="s">
        <v>19</v>
      </c>
      <c r="K647" s="12">
        <v>1</v>
      </c>
      <c r="L647" s="9" t="s">
        <v>28</v>
      </c>
    </row>
    <row r="648" spans="1:12" x14ac:dyDescent="0.2">
      <c r="A648" s="172" t="s">
        <v>644</v>
      </c>
      <c r="B648" s="184" t="s">
        <v>208</v>
      </c>
      <c r="C648" s="182" t="s">
        <v>19</v>
      </c>
      <c r="D648" s="182" t="s">
        <v>198</v>
      </c>
      <c r="E648" s="84" t="s">
        <v>204</v>
      </c>
      <c r="F648" s="90" t="s">
        <v>19</v>
      </c>
      <c r="G648" s="88">
        <v>1</v>
      </c>
      <c r="H648" s="9" t="s">
        <v>39</v>
      </c>
      <c r="I648" s="10" t="s">
        <v>204</v>
      </c>
      <c r="J648" s="9" t="s">
        <v>19</v>
      </c>
      <c r="K648" s="12">
        <v>1</v>
      </c>
      <c r="L648" s="9" t="s">
        <v>39</v>
      </c>
    </row>
    <row r="649" spans="1:12" x14ac:dyDescent="0.2">
      <c r="A649" s="173"/>
      <c r="B649" s="185"/>
      <c r="C649" s="183"/>
      <c r="D649" s="183"/>
      <c r="E649" s="84" t="s">
        <v>204</v>
      </c>
      <c r="F649" s="90" t="s">
        <v>19</v>
      </c>
      <c r="G649" s="88">
        <v>1</v>
      </c>
      <c r="H649" s="9" t="s">
        <v>186</v>
      </c>
      <c r="I649" s="10" t="s">
        <v>204</v>
      </c>
      <c r="J649" s="9" t="s">
        <v>19</v>
      </c>
      <c r="K649" s="12">
        <v>1</v>
      </c>
      <c r="L649" s="9" t="s">
        <v>28</v>
      </c>
    </row>
    <row r="650" spans="1:12" ht="25.5" x14ac:dyDescent="0.2">
      <c r="A650" s="161" t="s">
        <v>645</v>
      </c>
      <c r="B650" s="10" t="s">
        <v>209</v>
      </c>
      <c r="C650" s="9" t="s">
        <v>19</v>
      </c>
      <c r="D650" s="12">
        <v>1</v>
      </c>
      <c r="E650" s="10" t="s">
        <v>210</v>
      </c>
      <c r="F650" s="9" t="s">
        <v>19</v>
      </c>
      <c r="G650" s="12">
        <v>1</v>
      </c>
      <c r="H650" s="9" t="s">
        <v>186</v>
      </c>
      <c r="I650" s="99"/>
      <c r="J650" s="11"/>
      <c r="K650" s="12"/>
      <c r="L650" s="133" t="s">
        <v>28</v>
      </c>
    </row>
    <row r="651" spans="1:12" x14ac:dyDescent="0.2">
      <c r="A651" s="161" t="s">
        <v>646</v>
      </c>
      <c r="B651" s="85" t="s">
        <v>213</v>
      </c>
      <c r="C651" s="91" t="s">
        <v>19</v>
      </c>
      <c r="D651" s="89">
        <v>1</v>
      </c>
      <c r="E651" s="10" t="s">
        <v>211</v>
      </c>
      <c r="F651" s="91" t="s">
        <v>19</v>
      </c>
      <c r="G651" s="89">
        <v>1</v>
      </c>
      <c r="H651" s="9" t="s">
        <v>186</v>
      </c>
      <c r="I651" s="65" t="s">
        <v>211</v>
      </c>
      <c r="J651" s="9" t="s">
        <v>19</v>
      </c>
      <c r="K651" s="12">
        <v>1</v>
      </c>
      <c r="L651" s="9" t="s">
        <v>28</v>
      </c>
    </row>
    <row r="652" spans="1:12" x14ac:dyDescent="0.2">
      <c r="A652" s="161" t="s">
        <v>647</v>
      </c>
      <c r="B652" s="10" t="s">
        <v>321</v>
      </c>
      <c r="C652" s="9" t="s">
        <v>19</v>
      </c>
      <c r="D652" s="12">
        <v>1</v>
      </c>
      <c r="E652" s="65"/>
      <c r="F652" s="9"/>
      <c r="G652" s="12"/>
      <c r="H652" s="101"/>
      <c r="I652" s="65" t="s">
        <v>211</v>
      </c>
      <c r="J652" s="9" t="s">
        <v>19</v>
      </c>
      <c r="K652" s="12">
        <v>1</v>
      </c>
      <c r="L652" s="9" t="s">
        <v>28</v>
      </c>
    </row>
    <row r="653" spans="1:12" x14ac:dyDescent="0.2">
      <c r="A653" s="136" t="s">
        <v>648</v>
      </c>
      <c r="B653" s="10" t="s">
        <v>194</v>
      </c>
      <c r="C653" s="9" t="s">
        <v>5</v>
      </c>
      <c r="D653" s="9" t="s">
        <v>235</v>
      </c>
      <c r="E653" s="10"/>
      <c r="F653" s="9"/>
      <c r="G653" s="9"/>
      <c r="H653" s="9"/>
      <c r="I653" s="10" t="s">
        <v>195</v>
      </c>
      <c r="J653" s="9" t="s">
        <v>20</v>
      </c>
      <c r="K653" s="9" t="s">
        <v>56</v>
      </c>
      <c r="L653" s="9" t="s">
        <v>28</v>
      </c>
    </row>
    <row r="654" spans="1:12" x14ac:dyDescent="0.2">
      <c r="A654" s="136" t="s">
        <v>649</v>
      </c>
      <c r="B654" s="10" t="s">
        <v>196</v>
      </c>
      <c r="C654" s="9" t="s">
        <v>5</v>
      </c>
      <c r="D654" s="9" t="s">
        <v>235</v>
      </c>
      <c r="E654" s="10"/>
      <c r="F654" s="9"/>
      <c r="G654" s="9"/>
      <c r="H654" s="9"/>
      <c r="I654" s="10" t="s">
        <v>197</v>
      </c>
      <c r="J654" s="9" t="s">
        <v>20</v>
      </c>
      <c r="K654" s="9" t="s">
        <v>56</v>
      </c>
      <c r="L654" s="9" t="s">
        <v>28</v>
      </c>
    </row>
    <row r="655" spans="1:12" ht="15.75" x14ac:dyDescent="0.2">
      <c r="A655" s="136" t="s">
        <v>650</v>
      </c>
      <c r="B655" s="38" t="s">
        <v>192</v>
      </c>
      <c r="C655" s="9" t="s">
        <v>53</v>
      </c>
      <c r="D655" s="9" t="s">
        <v>244</v>
      </c>
      <c r="E655" s="95"/>
      <c r="F655" s="95"/>
      <c r="G655" s="95"/>
      <c r="H655" s="95"/>
      <c r="I655" s="95"/>
      <c r="J655" s="98"/>
      <c r="K655" s="98"/>
      <c r="L655" s="133" t="s">
        <v>28</v>
      </c>
    </row>
    <row r="656" spans="1:12" ht="25.5" x14ac:dyDescent="0.2">
      <c r="A656" s="136" t="s">
        <v>651</v>
      </c>
      <c r="B656" s="10" t="s">
        <v>191</v>
      </c>
      <c r="C656" s="9" t="s">
        <v>62</v>
      </c>
      <c r="D656" s="9" t="s">
        <v>236</v>
      </c>
      <c r="E656" s="95"/>
      <c r="F656" s="96"/>
      <c r="G656" s="96"/>
      <c r="H656" s="96"/>
      <c r="I656" s="97"/>
      <c r="J656" s="96"/>
      <c r="K656" s="96"/>
      <c r="L656" s="133" t="s">
        <v>28</v>
      </c>
    </row>
    <row r="657" spans="1:12" ht="13.5" x14ac:dyDescent="0.2">
      <c r="A657" s="220" t="s">
        <v>190</v>
      </c>
      <c r="B657" s="221"/>
      <c r="C657" s="221"/>
      <c r="D657" s="221"/>
      <c r="E657" s="221"/>
      <c r="F657" s="221"/>
      <c r="G657" s="221"/>
      <c r="H657" s="221"/>
      <c r="I657" s="221"/>
      <c r="J657" s="221"/>
      <c r="K657" s="221"/>
      <c r="L657" s="222"/>
    </row>
    <row r="658" spans="1:12" x14ac:dyDescent="0.2">
      <c r="A658" s="70" t="s">
        <v>183</v>
      </c>
      <c r="B658" s="43" t="s">
        <v>178</v>
      </c>
      <c r="C658" s="44" t="s">
        <v>26</v>
      </c>
      <c r="D658" s="12">
        <v>467.2</v>
      </c>
      <c r="E658" s="43"/>
      <c r="F658" s="44"/>
      <c r="G658" s="45"/>
      <c r="H658" s="82"/>
      <c r="I658" s="43" t="s">
        <v>179</v>
      </c>
      <c r="J658" s="83" t="s">
        <v>26</v>
      </c>
      <c r="K658" s="12">
        <f t="shared" ref="K658:K659" si="1">D658</f>
        <v>467.2</v>
      </c>
      <c r="L658" s="44" t="s">
        <v>168</v>
      </c>
    </row>
    <row r="659" spans="1:12" x14ac:dyDescent="0.2">
      <c r="A659" s="70" t="s">
        <v>198</v>
      </c>
      <c r="B659" s="43" t="s">
        <v>180</v>
      </c>
      <c r="C659" s="44" t="s">
        <v>19</v>
      </c>
      <c r="D659" s="12">
        <v>134</v>
      </c>
      <c r="E659" s="43"/>
      <c r="F659" s="44"/>
      <c r="G659" s="45"/>
      <c r="H659" s="82"/>
      <c r="I659" s="43" t="s">
        <v>181</v>
      </c>
      <c r="J659" s="83" t="s">
        <v>19</v>
      </c>
      <c r="K659" s="12">
        <f t="shared" si="1"/>
        <v>134</v>
      </c>
      <c r="L659" s="44" t="s">
        <v>168</v>
      </c>
    </row>
    <row r="660" spans="1:12" x14ac:dyDescent="0.2">
      <c r="A660" s="168">
        <v>3</v>
      </c>
      <c r="B660" s="43" t="s">
        <v>182</v>
      </c>
      <c r="C660" s="9" t="s">
        <v>19</v>
      </c>
      <c r="D660" s="12">
        <v>67</v>
      </c>
      <c r="E660" s="10"/>
      <c r="F660" s="9"/>
      <c r="G660" s="12"/>
      <c r="H660" s="71"/>
      <c r="I660" s="10"/>
      <c r="J660" s="9"/>
      <c r="K660" s="12"/>
      <c r="L660" s="44" t="s">
        <v>168</v>
      </c>
    </row>
    <row r="661" spans="1:12" ht="15.75" x14ac:dyDescent="0.2">
      <c r="A661" s="205" t="s">
        <v>44</v>
      </c>
      <c r="B661" s="205"/>
      <c r="C661" s="205"/>
      <c r="D661" s="205"/>
      <c r="E661" s="205"/>
      <c r="F661" s="205"/>
      <c r="G661" s="205"/>
      <c r="H661" s="205"/>
      <c r="I661" s="205"/>
      <c r="J661" s="205"/>
      <c r="K661" s="205"/>
      <c r="L661" s="205"/>
    </row>
    <row r="662" spans="1:12" s="131" customFormat="1" x14ac:dyDescent="0.2">
      <c r="A662" s="136" t="s">
        <v>183</v>
      </c>
      <c r="B662" s="134" t="s">
        <v>171</v>
      </c>
      <c r="C662" s="133" t="s">
        <v>5</v>
      </c>
      <c r="D662" s="135">
        <v>20</v>
      </c>
      <c r="E662" s="134" t="s">
        <v>172</v>
      </c>
      <c r="F662" s="133" t="s">
        <v>5</v>
      </c>
      <c r="G662" s="135">
        <v>20</v>
      </c>
      <c r="H662" s="159" t="s">
        <v>29</v>
      </c>
      <c r="I662" s="134"/>
      <c r="J662" s="134"/>
      <c r="K662" s="140"/>
      <c r="L662" s="133" t="s">
        <v>28</v>
      </c>
    </row>
    <row r="663" spans="1:12" s="131" customFormat="1" x14ac:dyDescent="0.2">
      <c r="A663" s="154" t="s">
        <v>198</v>
      </c>
      <c r="B663" s="156" t="s">
        <v>329</v>
      </c>
      <c r="C663" s="157" t="s">
        <v>5</v>
      </c>
      <c r="D663" s="158">
        <v>12</v>
      </c>
      <c r="E663" s="134"/>
      <c r="F663" s="133"/>
      <c r="G663" s="135"/>
      <c r="H663" s="155"/>
      <c r="I663" s="134"/>
      <c r="J663" s="134"/>
      <c r="K663" s="140"/>
      <c r="L663" s="133" t="s">
        <v>28</v>
      </c>
    </row>
    <row r="664" spans="1:12" s="131" customFormat="1" ht="25.5" x14ac:dyDescent="0.2">
      <c r="A664" s="154" t="s">
        <v>9</v>
      </c>
      <c r="B664" s="156" t="s">
        <v>158</v>
      </c>
      <c r="C664" s="157" t="s">
        <v>5</v>
      </c>
      <c r="D664" s="158">
        <v>12</v>
      </c>
      <c r="E664" s="134"/>
      <c r="F664" s="133"/>
      <c r="G664" s="135"/>
      <c r="H664" s="157"/>
      <c r="I664" s="134" t="s">
        <v>146</v>
      </c>
      <c r="J664" s="133" t="s">
        <v>61</v>
      </c>
      <c r="K664" s="135" t="s">
        <v>56</v>
      </c>
      <c r="L664" s="133" t="s">
        <v>28</v>
      </c>
    </row>
    <row r="665" spans="1:12" s="131" customFormat="1" x14ac:dyDescent="0.2">
      <c r="A665" s="154" t="s">
        <v>193</v>
      </c>
      <c r="B665" s="134" t="s">
        <v>173</v>
      </c>
      <c r="C665" s="133" t="s">
        <v>5</v>
      </c>
      <c r="D665" s="135">
        <v>20</v>
      </c>
      <c r="E665" s="134"/>
      <c r="F665" s="133"/>
      <c r="G665" s="135"/>
      <c r="H665" s="133"/>
      <c r="I665" s="134" t="s">
        <v>147</v>
      </c>
      <c r="J665" s="133" t="s">
        <v>61</v>
      </c>
      <c r="K665" s="135" t="s">
        <v>56</v>
      </c>
      <c r="L665" s="133" t="s">
        <v>28</v>
      </c>
    </row>
    <row r="666" spans="1:12" s="131" customFormat="1" ht="25.5" x14ac:dyDescent="0.2">
      <c r="A666" s="136" t="s">
        <v>331</v>
      </c>
      <c r="B666" s="156" t="s">
        <v>158</v>
      </c>
      <c r="C666" s="157" t="s">
        <v>5</v>
      </c>
      <c r="D666" s="158">
        <v>20</v>
      </c>
      <c r="E666" s="134"/>
      <c r="F666" s="133"/>
      <c r="G666" s="135"/>
      <c r="H666" s="157"/>
      <c r="I666" s="134" t="s">
        <v>146</v>
      </c>
      <c r="J666" s="133" t="s">
        <v>61</v>
      </c>
      <c r="K666" s="135" t="s">
        <v>56</v>
      </c>
      <c r="L666" s="133" t="s">
        <v>28</v>
      </c>
    </row>
    <row r="667" spans="1:12" s="131" customFormat="1" x14ac:dyDescent="0.2">
      <c r="A667" s="172" t="s">
        <v>232</v>
      </c>
      <c r="B667" s="184" t="s">
        <v>330</v>
      </c>
      <c r="C667" s="182" t="s">
        <v>5</v>
      </c>
      <c r="D667" s="186">
        <v>20</v>
      </c>
      <c r="E667" s="134"/>
      <c r="F667" s="133"/>
      <c r="G667" s="135"/>
      <c r="H667" s="157"/>
      <c r="I667" s="134" t="s">
        <v>170</v>
      </c>
      <c r="J667" s="133" t="s">
        <v>5</v>
      </c>
      <c r="K667" s="135" t="s">
        <v>56</v>
      </c>
      <c r="L667" s="133" t="s">
        <v>28</v>
      </c>
    </row>
    <row r="668" spans="1:12" s="131" customFormat="1" x14ac:dyDescent="0.2">
      <c r="A668" s="173"/>
      <c r="B668" s="185"/>
      <c r="C668" s="183"/>
      <c r="D668" s="187"/>
      <c r="E668" s="134"/>
      <c r="F668" s="133"/>
      <c r="G668" s="135"/>
      <c r="H668" s="133"/>
      <c r="I668" s="134" t="s">
        <v>149</v>
      </c>
      <c r="J668" s="133" t="s">
        <v>61</v>
      </c>
      <c r="K668" s="135" t="s">
        <v>56</v>
      </c>
      <c r="L668" s="133" t="s">
        <v>28</v>
      </c>
    </row>
    <row r="669" spans="1:12" x14ac:dyDescent="0.2">
      <c r="A669" s="11">
        <v>7</v>
      </c>
      <c r="B669" s="10" t="s">
        <v>45</v>
      </c>
      <c r="C669" s="9" t="s">
        <v>46</v>
      </c>
      <c r="D669" s="39">
        <v>8</v>
      </c>
      <c r="E669" s="9"/>
      <c r="F669" s="9"/>
      <c r="G669" s="12"/>
      <c r="H669" s="9"/>
      <c r="I669" s="10"/>
      <c r="J669" s="9"/>
      <c r="K669" s="12"/>
      <c r="L669" s="9" t="s">
        <v>28</v>
      </c>
    </row>
    <row r="670" spans="1:12" x14ac:dyDescent="0.2">
      <c r="A670" s="9" t="s">
        <v>244</v>
      </c>
      <c r="B670" s="10" t="s">
        <v>47</v>
      </c>
      <c r="C670" s="11" t="s">
        <v>19</v>
      </c>
      <c r="D670" s="12">
        <v>84</v>
      </c>
      <c r="E670" s="40"/>
      <c r="F670" s="40"/>
      <c r="G670" s="40"/>
      <c r="H670" s="40"/>
      <c r="I670" s="40"/>
      <c r="J670" s="9"/>
      <c r="K670" s="12"/>
      <c r="L670" s="9" t="s">
        <v>28</v>
      </c>
    </row>
    <row r="671" spans="1:12" x14ac:dyDescent="0.2">
      <c r="A671" s="13" t="s">
        <v>333</v>
      </c>
      <c r="B671" s="10" t="s">
        <v>48</v>
      </c>
      <c r="C671" s="11" t="s">
        <v>5</v>
      </c>
      <c r="D671" s="12">
        <v>843</v>
      </c>
      <c r="E671" s="9"/>
      <c r="F671" s="9"/>
      <c r="G671" s="12"/>
      <c r="H671" s="9"/>
      <c r="I671" s="10"/>
      <c r="J671" s="9"/>
      <c r="K671" s="12"/>
      <c r="L671" s="9" t="s">
        <v>28</v>
      </c>
    </row>
    <row r="672" spans="1:12" x14ac:dyDescent="0.2">
      <c r="A672" s="13" t="s">
        <v>334</v>
      </c>
      <c r="B672" s="10" t="s">
        <v>49</v>
      </c>
      <c r="C672" s="9" t="s">
        <v>50</v>
      </c>
      <c r="D672" s="12">
        <v>2.59</v>
      </c>
      <c r="E672" s="10"/>
      <c r="F672" s="9"/>
      <c r="G672" s="12"/>
      <c r="H672" s="9"/>
      <c r="I672" s="10"/>
      <c r="J672" s="9"/>
      <c r="K672" s="12"/>
      <c r="L672" s="9" t="s">
        <v>28</v>
      </c>
    </row>
    <row r="673" spans="1:12" x14ac:dyDescent="0.2">
      <c r="A673" s="13" t="s">
        <v>335</v>
      </c>
      <c r="B673" s="10" t="s">
        <v>51</v>
      </c>
      <c r="C673" s="9" t="s">
        <v>50</v>
      </c>
      <c r="D673" s="135">
        <v>2.59</v>
      </c>
      <c r="E673" s="9"/>
      <c r="F673" s="9"/>
      <c r="G673" s="12"/>
      <c r="H673" s="9"/>
      <c r="I673" s="10"/>
      <c r="J673" s="9"/>
      <c r="K673" s="12"/>
      <c r="L673" s="9" t="s">
        <v>28</v>
      </c>
    </row>
    <row r="674" spans="1:12" ht="27" customHeight="1" x14ac:dyDescent="0.2">
      <c r="A674" s="211" t="s">
        <v>13</v>
      </c>
      <c r="B674" s="211"/>
      <c r="C674" s="211"/>
      <c r="D674" s="211"/>
      <c r="E674" s="211"/>
      <c r="F674" s="211"/>
      <c r="G674" s="211"/>
      <c r="H674" s="211"/>
      <c r="I674" s="211"/>
      <c r="J674" s="211"/>
      <c r="K674" s="211"/>
      <c r="L674" s="211"/>
    </row>
    <row r="675" spans="1:12" ht="15.75" x14ac:dyDescent="0.25">
      <c r="A675" s="14"/>
      <c r="B675" s="15"/>
      <c r="C675" s="15"/>
      <c r="D675" s="15"/>
      <c r="E675" s="15"/>
      <c r="F675" s="14"/>
      <c r="G675" s="14"/>
      <c r="H675" s="14"/>
      <c r="I675" s="14"/>
      <c r="J675" s="5"/>
      <c r="K675" s="5"/>
      <c r="L675" s="5"/>
    </row>
    <row r="676" spans="1:12" ht="15" x14ac:dyDescent="0.25">
      <c r="A676" s="225" t="s">
        <v>14</v>
      </c>
      <c r="B676" s="225"/>
      <c r="C676" s="225"/>
      <c r="D676" s="225"/>
      <c r="E676" s="225"/>
      <c r="F676" s="225"/>
      <c r="G676" s="225"/>
      <c r="H676" s="225"/>
      <c r="I676" s="225"/>
      <c r="J676" s="225"/>
      <c r="K676" s="225"/>
      <c r="L676" s="225"/>
    </row>
    <row r="677" spans="1:12" ht="15.75" x14ac:dyDescent="0.25">
      <c r="A677" s="15"/>
      <c r="B677" s="15"/>
      <c r="C677" s="15"/>
      <c r="D677" s="15"/>
      <c r="E677" s="15"/>
      <c r="F677" s="15"/>
      <c r="G677" s="14"/>
      <c r="H677" s="14"/>
      <c r="I677" s="14"/>
      <c r="J677" s="5"/>
      <c r="K677" s="5"/>
      <c r="L677" s="5"/>
    </row>
    <row r="678" spans="1:12" ht="15" x14ac:dyDescent="0.25">
      <c r="B678" s="16"/>
    </row>
    <row r="679" spans="1:12" ht="15.75" x14ac:dyDescent="0.25">
      <c r="A679" s="15"/>
      <c r="B679" s="15"/>
      <c r="C679" s="15"/>
      <c r="D679" s="15"/>
      <c r="E679" s="15"/>
      <c r="F679" s="15"/>
      <c r="G679" s="14"/>
      <c r="H679" s="14"/>
      <c r="I679" s="14"/>
      <c r="J679" s="5"/>
      <c r="K679" s="5"/>
      <c r="L679" s="5"/>
    </row>
  </sheetData>
  <mergeCells count="405">
    <mergeCell ref="A667:A668"/>
    <mergeCell ref="B667:B668"/>
    <mergeCell ref="C667:C668"/>
    <mergeCell ref="D667:D668"/>
    <mergeCell ref="A13:A14"/>
    <mergeCell ref="A676:L676"/>
    <mergeCell ref="A281:A282"/>
    <mergeCell ref="A45:A46"/>
    <mergeCell ref="B45:B46"/>
    <mergeCell ref="C45:C46"/>
    <mergeCell ref="D45:D46"/>
    <mergeCell ref="A50:A55"/>
    <mergeCell ref="B50:B55"/>
    <mergeCell ref="C50:C55"/>
    <mergeCell ref="D50:D55"/>
    <mergeCell ref="A147:L147"/>
    <mergeCell ref="C119:C124"/>
    <mergeCell ref="D119:D124"/>
    <mergeCell ref="A113:L113"/>
    <mergeCell ref="A116:A117"/>
    <mergeCell ref="B116:B117"/>
    <mergeCell ref="C116:C117"/>
    <mergeCell ref="D116:D117"/>
    <mergeCell ref="G135:G136"/>
    <mergeCell ref="H135:H136"/>
    <mergeCell ref="A517:A518"/>
    <mergeCell ref="A478:A479"/>
    <mergeCell ref="A515:A516"/>
    <mergeCell ref="A470:A471"/>
    <mergeCell ref="A480:A481"/>
    <mergeCell ref="A490:A491"/>
    <mergeCell ref="A488:A489"/>
    <mergeCell ref="A451:A452"/>
    <mergeCell ref="A449:A450"/>
    <mergeCell ref="A409:A410"/>
    <mergeCell ref="A407:A408"/>
    <mergeCell ref="B253:B254"/>
    <mergeCell ref="B255:B256"/>
    <mergeCell ref="A295:A296"/>
    <mergeCell ref="D338:D339"/>
    <mergeCell ref="A340:A341"/>
    <mergeCell ref="B340:B341"/>
    <mergeCell ref="A657:L657"/>
    <mergeCell ref="C255:C256"/>
    <mergeCell ref="D253:D254"/>
    <mergeCell ref="D255:D256"/>
    <mergeCell ref="A618:A619"/>
    <mergeCell ref="A616:A617"/>
    <mergeCell ref="A626:A627"/>
    <mergeCell ref="A628:A629"/>
    <mergeCell ref="A608:A609"/>
    <mergeCell ref="A606:A607"/>
    <mergeCell ref="A636:A637"/>
    <mergeCell ref="A638:A639"/>
    <mergeCell ref="A598:A599"/>
    <mergeCell ref="A596:A597"/>
    <mergeCell ref="A588:A589"/>
    <mergeCell ref="A586:A587"/>
    <mergeCell ref="A576:A577"/>
    <mergeCell ref="A578:A579"/>
    <mergeCell ref="A568:A569"/>
    <mergeCell ref="A566:A567"/>
    <mergeCell ref="A527:A528"/>
    <mergeCell ref="A365:A366"/>
    <mergeCell ref="B338:B339"/>
    <mergeCell ref="C338:C339"/>
    <mergeCell ref="I1:L1"/>
    <mergeCell ref="I3:L3"/>
    <mergeCell ref="I4:L4"/>
    <mergeCell ref="A6:L6"/>
    <mergeCell ref="E24:E25"/>
    <mergeCell ref="F24:F25"/>
    <mergeCell ref="G24:G25"/>
    <mergeCell ref="H24:H25"/>
    <mergeCell ref="A10:L10"/>
    <mergeCell ref="A17:A18"/>
    <mergeCell ref="B17:B18"/>
    <mergeCell ref="C17:C18"/>
    <mergeCell ref="D17:D18"/>
    <mergeCell ref="A19:A20"/>
    <mergeCell ref="B19:B20"/>
    <mergeCell ref="C19:C20"/>
    <mergeCell ref="D19:D20"/>
    <mergeCell ref="A21:A22"/>
    <mergeCell ref="B21:B22"/>
    <mergeCell ref="C21:C22"/>
    <mergeCell ref="D21:D22"/>
    <mergeCell ref="A674:L674"/>
    <mergeCell ref="A7:L7"/>
    <mergeCell ref="C8:D8"/>
    <mergeCell ref="E8:H8"/>
    <mergeCell ref="I8:L8"/>
    <mergeCell ref="A8:A9"/>
    <mergeCell ref="B8:B9"/>
    <mergeCell ref="A103:L103"/>
    <mergeCell ref="A108:L108"/>
    <mergeCell ref="B106:B107"/>
    <mergeCell ref="A58:L58"/>
    <mergeCell ref="B61:B62"/>
    <mergeCell ref="C61:C62"/>
    <mergeCell ref="D61:D62"/>
    <mergeCell ref="A106:A107"/>
    <mergeCell ref="C100:C101"/>
    <mergeCell ref="D100:D101"/>
    <mergeCell ref="A98:A99"/>
    <mergeCell ref="A100:A101"/>
    <mergeCell ref="D106:D107"/>
    <mergeCell ref="A24:A25"/>
    <mergeCell ref="B24:B25"/>
    <mergeCell ref="C24:C25"/>
    <mergeCell ref="A125:A127"/>
    <mergeCell ref="A661:L661"/>
    <mergeCell ref="A138:A139"/>
    <mergeCell ref="B138:B139"/>
    <mergeCell ref="C138:C139"/>
    <mergeCell ref="D138:D139"/>
    <mergeCell ref="E138:E139"/>
    <mergeCell ref="A134:L134"/>
    <mergeCell ref="A135:A136"/>
    <mergeCell ref="B135:B136"/>
    <mergeCell ref="C135:C136"/>
    <mergeCell ref="D135:D136"/>
    <mergeCell ref="E135:E136"/>
    <mergeCell ref="F135:F136"/>
    <mergeCell ref="A172:L172"/>
    <mergeCell ref="A238:L238"/>
    <mergeCell ref="A367:A368"/>
    <mergeCell ref="B367:B368"/>
    <mergeCell ref="C367:C368"/>
    <mergeCell ref="D367:D368"/>
    <mergeCell ref="C297:C298"/>
    <mergeCell ref="D297:D298"/>
    <mergeCell ref="A375:A376"/>
    <mergeCell ref="A525:A526"/>
    <mergeCell ref="A297:A298"/>
    <mergeCell ref="B100:B101"/>
    <mergeCell ref="D24:D25"/>
    <mergeCell ref="B98:B99"/>
    <mergeCell ref="C98:C99"/>
    <mergeCell ref="D98:D99"/>
    <mergeCell ref="B84:B87"/>
    <mergeCell ref="C84:C87"/>
    <mergeCell ref="D84:D87"/>
    <mergeCell ref="B48:B49"/>
    <mergeCell ref="C48:C49"/>
    <mergeCell ref="A33:L33"/>
    <mergeCell ref="B36:B37"/>
    <mergeCell ref="C36:C37"/>
    <mergeCell ref="D36:D37"/>
    <mergeCell ref="A36:A37"/>
    <mergeCell ref="B40:B41"/>
    <mergeCell ref="C40:C41"/>
    <mergeCell ref="D40:D41"/>
    <mergeCell ref="A40:A41"/>
    <mergeCell ref="A93:A94"/>
    <mergeCell ref="B93:B94"/>
    <mergeCell ref="C93:C94"/>
    <mergeCell ref="D93:D94"/>
    <mergeCell ref="A61:A62"/>
    <mergeCell ref="A216:A217"/>
    <mergeCell ref="A140:L140"/>
    <mergeCell ref="A146:L146"/>
    <mergeCell ref="A468:A469"/>
    <mergeCell ref="C106:C107"/>
    <mergeCell ref="G138:G139"/>
    <mergeCell ref="H138:H139"/>
    <mergeCell ref="F138:F139"/>
    <mergeCell ref="B125:B127"/>
    <mergeCell ref="C125:C127"/>
    <mergeCell ref="D125:D127"/>
    <mergeCell ref="B119:B124"/>
    <mergeCell ref="A119:A124"/>
    <mergeCell ref="M107:U107"/>
    <mergeCell ref="A111:A112"/>
    <mergeCell ref="B111:B112"/>
    <mergeCell ref="C111:C112"/>
    <mergeCell ref="D111:D112"/>
    <mergeCell ref="A434:A435"/>
    <mergeCell ref="C253:C254"/>
    <mergeCell ref="A253:A254"/>
    <mergeCell ref="A255:A256"/>
    <mergeCell ref="A338:A339"/>
    <mergeCell ref="B295:B296"/>
    <mergeCell ref="C295:C296"/>
    <mergeCell ref="D295:D296"/>
    <mergeCell ref="B297:B298"/>
    <mergeCell ref="A279:A280"/>
    <mergeCell ref="B279:B280"/>
    <mergeCell ref="C279:C280"/>
    <mergeCell ref="D279:D280"/>
    <mergeCell ref="B281:B282"/>
    <mergeCell ref="C281:C282"/>
    <mergeCell ref="D281:D282"/>
    <mergeCell ref="C340:C341"/>
    <mergeCell ref="D340:D341"/>
    <mergeCell ref="C385:C386"/>
    <mergeCell ref="D385:D386"/>
    <mergeCell ref="B387:B388"/>
    <mergeCell ref="C387:C388"/>
    <mergeCell ref="D387:D388"/>
    <mergeCell ref="B365:B366"/>
    <mergeCell ref="C365:C366"/>
    <mergeCell ref="D365:D366"/>
    <mergeCell ref="B375:B376"/>
    <mergeCell ref="C375:C376"/>
    <mergeCell ref="D375:D376"/>
    <mergeCell ref="D407:D408"/>
    <mergeCell ref="B409:B410"/>
    <mergeCell ref="C409:C410"/>
    <mergeCell ref="B425:B426"/>
    <mergeCell ref="D451:D452"/>
    <mergeCell ref="D409:D410"/>
    <mergeCell ref="A377:A378"/>
    <mergeCell ref="B377:B378"/>
    <mergeCell ref="C377:C378"/>
    <mergeCell ref="D377:D378"/>
    <mergeCell ref="A385:A386"/>
    <mergeCell ref="B385:B386"/>
    <mergeCell ref="A387:A388"/>
    <mergeCell ref="A436:A437"/>
    <mergeCell ref="A427:A428"/>
    <mergeCell ref="A425:A426"/>
    <mergeCell ref="B416:B417"/>
    <mergeCell ref="C416:C417"/>
    <mergeCell ref="D416:D417"/>
    <mergeCell ref="B418:B419"/>
    <mergeCell ref="C418:C419"/>
    <mergeCell ref="D418:D419"/>
    <mergeCell ref="A416:A417"/>
    <mergeCell ref="A418:A419"/>
    <mergeCell ref="B407:B408"/>
    <mergeCell ref="C407:C408"/>
    <mergeCell ref="B460:B461"/>
    <mergeCell ref="C460:C461"/>
    <mergeCell ref="D460:D461"/>
    <mergeCell ref="B449:B450"/>
    <mergeCell ref="C449:C450"/>
    <mergeCell ref="D449:D450"/>
    <mergeCell ref="C451:C452"/>
    <mergeCell ref="A460:A461"/>
    <mergeCell ref="A498:A499"/>
    <mergeCell ref="B498:B499"/>
    <mergeCell ref="C498:C499"/>
    <mergeCell ref="D498:D499"/>
    <mergeCell ref="A500:A501"/>
    <mergeCell ref="B500:B501"/>
    <mergeCell ref="C500:C501"/>
    <mergeCell ref="D500:D501"/>
    <mergeCell ref="B468:B469"/>
    <mergeCell ref="C468:C469"/>
    <mergeCell ref="D468:D469"/>
    <mergeCell ref="B470:B471"/>
    <mergeCell ref="C470:C471"/>
    <mergeCell ref="D470:D471"/>
    <mergeCell ref="C488:C489"/>
    <mergeCell ref="D488:D489"/>
    <mergeCell ref="D490:D491"/>
    <mergeCell ref="A535:A536"/>
    <mergeCell ref="B535:B536"/>
    <mergeCell ref="C535:C536"/>
    <mergeCell ref="D535:D536"/>
    <mergeCell ref="A537:A538"/>
    <mergeCell ref="B537:B538"/>
    <mergeCell ref="C537:C538"/>
    <mergeCell ref="D537:D538"/>
    <mergeCell ref="A545:A546"/>
    <mergeCell ref="B545:B546"/>
    <mergeCell ref="C545:C546"/>
    <mergeCell ref="D545:D546"/>
    <mergeCell ref="A547:A548"/>
    <mergeCell ref="B547:B548"/>
    <mergeCell ref="C547:C548"/>
    <mergeCell ref="D547:D548"/>
    <mergeCell ref="B515:B516"/>
    <mergeCell ref="C515:C516"/>
    <mergeCell ref="D515:D516"/>
    <mergeCell ref="B517:B518"/>
    <mergeCell ref="M491:N525"/>
    <mergeCell ref="B478:B479"/>
    <mergeCell ref="C478:C479"/>
    <mergeCell ref="D478:D479"/>
    <mergeCell ref="B480:B481"/>
    <mergeCell ref="C480:C481"/>
    <mergeCell ref="D480:D481"/>
    <mergeCell ref="B490:B491"/>
    <mergeCell ref="C490:C491"/>
    <mergeCell ref="B525:B526"/>
    <mergeCell ref="C525:C526"/>
    <mergeCell ref="D525:D526"/>
    <mergeCell ref="C517:C518"/>
    <mergeCell ref="D517:D518"/>
    <mergeCell ref="B527:B528"/>
    <mergeCell ref="C527:C528"/>
    <mergeCell ref="B488:B489"/>
    <mergeCell ref="B566:B567"/>
    <mergeCell ref="C566:C567"/>
    <mergeCell ref="D566:D567"/>
    <mergeCell ref="B568:B569"/>
    <mergeCell ref="C568:C569"/>
    <mergeCell ref="D568:D569"/>
    <mergeCell ref="B576:B577"/>
    <mergeCell ref="C576:C577"/>
    <mergeCell ref="D576:D577"/>
    <mergeCell ref="B578:B579"/>
    <mergeCell ref="C578:C579"/>
    <mergeCell ref="D578:D579"/>
    <mergeCell ref="B586:B587"/>
    <mergeCell ref="C586:C587"/>
    <mergeCell ref="D586:D587"/>
    <mergeCell ref="B588:B589"/>
    <mergeCell ref="C588:C589"/>
    <mergeCell ref="D588:D589"/>
    <mergeCell ref="B626:B627"/>
    <mergeCell ref="C626:C627"/>
    <mergeCell ref="D626:D627"/>
    <mergeCell ref="B628:B629"/>
    <mergeCell ref="C628:C629"/>
    <mergeCell ref="D628:D629"/>
    <mergeCell ref="B596:B597"/>
    <mergeCell ref="C596:C597"/>
    <mergeCell ref="D596:D597"/>
    <mergeCell ref="B598:B599"/>
    <mergeCell ref="C598:C599"/>
    <mergeCell ref="D598:D599"/>
    <mergeCell ref="B606:B607"/>
    <mergeCell ref="C606:C607"/>
    <mergeCell ref="D606:D607"/>
    <mergeCell ref="B608:B609"/>
    <mergeCell ref="C608:C609"/>
    <mergeCell ref="D608:D609"/>
    <mergeCell ref="B616:B617"/>
    <mergeCell ref="C616:C617"/>
    <mergeCell ref="A646:A647"/>
    <mergeCell ref="A648:A649"/>
    <mergeCell ref="B636:B637"/>
    <mergeCell ref="C636:C637"/>
    <mergeCell ref="D636:D637"/>
    <mergeCell ref="B638:B639"/>
    <mergeCell ref="C638:C639"/>
    <mergeCell ref="D638:D639"/>
    <mergeCell ref="B646:B647"/>
    <mergeCell ref="C646:C647"/>
    <mergeCell ref="D646:D647"/>
    <mergeCell ref="B648:B649"/>
    <mergeCell ref="C648:C649"/>
    <mergeCell ref="D648:D649"/>
    <mergeCell ref="B74:B79"/>
    <mergeCell ref="A74:A79"/>
    <mergeCell ref="C74:C79"/>
    <mergeCell ref="D74:D79"/>
    <mergeCell ref="A84:A87"/>
    <mergeCell ref="B28:B29"/>
    <mergeCell ref="C28:C29"/>
    <mergeCell ref="D28:D29"/>
    <mergeCell ref="A28:A29"/>
    <mergeCell ref="A43:A44"/>
    <mergeCell ref="B43:B44"/>
    <mergeCell ref="C43:C44"/>
    <mergeCell ref="D43:D44"/>
    <mergeCell ref="D616:D617"/>
    <mergeCell ref="B618:B619"/>
    <mergeCell ref="C618:C619"/>
    <mergeCell ref="D48:D49"/>
    <mergeCell ref="A48:A49"/>
    <mergeCell ref="D618:D619"/>
    <mergeCell ref="D527:D528"/>
    <mergeCell ref="B451:B452"/>
    <mergeCell ref="C425:C426"/>
    <mergeCell ref="D425:D426"/>
    <mergeCell ref="B427:B428"/>
    <mergeCell ref="C427:C428"/>
    <mergeCell ref="D427:D428"/>
    <mergeCell ref="B434:B435"/>
    <mergeCell ref="C434:C435"/>
    <mergeCell ref="D434:D435"/>
    <mergeCell ref="B436:B437"/>
    <mergeCell ref="C436:C437"/>
    <mergeCell ref="D436:D437"/>
    <mergeCell ref="A208:L208"/>
    <mergeCell ref="B225:B226"/>
    <mergeCell ref="C225:C226"/>
    <mergeCell ref="D225:D226"/>
    <mergeCell ref="A225:A226"/>
    <mergeCell ref="A176:L176"/>
    <mergeCell ref="A185:L185"/>
    <mergeCell ref="A189:A190"/>
    <mergeCell ref="B189:B190"/>
    <mergeCell ref="C189:C190"/>
    <mergeCell ref="D189:D190"/>
    <mergeCell ref="B216:B217"/>
    <mergeCell ref="C216:C217"/>
    <mergeCell ref="D216:D217"/>
    <mergeCell ref="E216:E217"/>
    <mergeCell ref="F216:F217"/>
    <mergeCell ref="G216:G217"/>
    <mergeCell ref="H216:H217"/>
    <mergeCell ref="A174:L174"/>
    <mergeCell ref="A209:A210"/>
    <mergeCell ref="B209:B210"/>
    <mergeCell ref="C209:C210"/>
    <mergeCell ref="D209:D210"/>
    <mergeCell ref="E209:E210"/>
    <mergeCell ref="F209:F210"/>
    <mergeCell ref="G209:G210"/>
    <mergeCell ref="H209:H210"/>
  </mergeCells>
  <phoneticPr fontId="0" type="noConversion"/>
  <printOptions horizontalCentered="1"/>
  <pageMargins left="0.19685039370078741" right="0" top="0" bottom="0" header="0" footer="0"/>
  <pageSetup paperSize="9" scale="63" fitToHeight="0" orientation="landscape" r:id="rId1"/>
  <headerFooter alignWithMargins="0"/>
  <rowBreaks count="10" manualBreakCount="10">
    <brk id="57" max="11" man="1"/>
    <brk id="112" max="11" man="1"/>
    <brk id="171" max="11" man="1"/>
    <brk id="224" max="11" man="1"/>
    <brk id="293" max="11" man="1"/>
    <brk id="361" max="11" man="1"/>
    <brk id="428" max="11" man="1"/>
    <brk id="495" max="11" man="1"/>
    <brk id="561" max="11" man="1"/>
    <brk id="62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ischenko</dc:creator>
  <cp:lastModifiedBy>Калинина Оксана Владимировна</cp:lastModifiedBy>
  <cp:lastPrinted>2025-04-23T08:08:16Z</cp:lastPrinted>
  <dcterms:created xsi:type="dcterms:W3CDTF">2002-06-27T06:35:29Z</dcterms:created>
  <dcterms:modified xsi:type="dcterms:W3CDTF">2025-04-23T08:08:19Z</dcterms:modified>
</cp:coreProperties>
</file>